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Hlk316980784" localSheetId="0">'форма 1'!$B$10</definedName>
    <definedName name="_xlnm.Print_Area" localSheetId="0">'форма 1'!$A$1:$F$57</definedName>
    <definedName name="_xlnm.Print_Area" localSheetId="1">'форма 2'!$A$1:$F$90</definedName>
  </definedNames>
  <calcPr calcId="145621"/>
</workbook>
</file>

<file path=xl/calcChain.xml><?xml version="1.0" encoding="utf-8"?>
<calcChain xmlns="http://schemas.openxmlformats.org/spreadsheetml/2006/main">
  <c r="G51" i="2" l="1"/>
  <c r="G76" i="2"/>
  <c r="D64" i="2"/>
  <c r="D16" i="3" l="1"/>
  <c r="D50" i="3"/>
  <c r="D49" i="3"/>
  <c r="D46" i="3"/>
  <c r="D39" i="3"/>
  <c r="E28" i="3"/>
  <c r="D17" i="3"/>
  <c r="D28" i="3" s="1"/>
  <c r="D30" i="3" s="1"/>
  <c r="E17" i="3"/>
  <c r="D44" i="2"/>
  <c r="D45" i="2"/>
  <c r="J18" i="4"/>
  <c r="J20" i="4" s="1"/>
  <c r="J26" i="4" s="1"/>
  <c r="G26" i="4"/>
  <c r="F26" i="4"/>
  <c r="E26" i="4"/>
  <c r="D26" i="4"/>
  <c r="C26" i="4"/>
  <c r="G20" i="4"/>
  <c r="F20" i="4"/>
  <c r="E20" i="4"/>
  <c r="D20" i="4"/>
  <c r="C20" i="4"/>
  <c r="D27" i="4"/>
  <c r="C27" i="4"/>
  <c r="E75" i="2"/>
  <c r="D75" i="2"/>
  <c r="D48" i="3" l="1"/>
  <c r="D81" i="2"/>
  <c r="G81" i="2" s="1"/>
  <c r="F27" i="4"/>
  <c r="G27" i="4"/>
  <c r="E27" i="4"/>
  <c r="K24" i="4"/>
  <c r="K23" i="4"/>
  <c r="K22" i="4"/>
  <c r="J27" i="4"/>
  <c r="I25" i="4" l="1"/>
  <c r="I22" i="4"/>
  <c r="I21" i="4"/>
  <c r="I19" i="4"/>
  <c r="K19" i="4" s="1"/>
  <c r="K21" i="4" l="1"/>
  <c r="E19" i="2"/>
  <c r="D19" i="2"/>
  <c r="E82" i="2" l="1"/>
  <c r="E70" i="2"/>
  <c r="D70" i="2"/>
  <c r="E52" i="2"/>
  <c r="E12" i="2"/>
  <c r="E35" i="2"/>
  <c r="E45" i="2"/>
  <c r="D35" i="2"/>
  <c r="D12" i="2"/>
  <c r="E26" i="1"/>
  <c r="D26" i="1"/>
  <c r="G50" i="1" s="1"/>
  <c r="D76" i="2" l="1"/>
  <c r="D20" i="2"/>
  <c r="D22" i="2" s="1"/>
  <c r="E76" i="2"/>
  <c r="E77" i="2" s="1"/>
  <c r="E20" i="2"/>
  <c r="E22" i="2" s="1"/>
  <c r="E46" i="2" s="1"/>
  <c r="E48" i="2" s="1"/>
  <c r="D46" i="2" l="1"/>
  <c r="D48" i="2" s="1"/>
  <c r="D50" i="2" s="1"/>
  <c r="E49" i="1"/>
  <c r="E47" i="1"/>
  <c r="D47" i="1"/>
  <c r="D49" i="1" s="1"/>
  <c r="E37" i="1"/>
  <c r="E50" i="1" s="1"/>
  <c r="D37" i="1"/>
  <c r="D52" i="2" l="1"/>
  <c r="D77" i="2" s="1"/>
  <c r="H18" i="4"/>
  <c r="D50" i="1"/>
  <c r="I18" i="4" l="1"/>
  <c r="G50" i="2"/>
  <c r="H20" i="4" l="1"/>
  <c r="H26" i="4" s="1"/>
  <c r="H27" i="4" s="1"/>
  <c r="K18" i="4"/>
  <c r="K20" i="4" s="1"/>
  <c r="K26" i="4" s="1"/>
  <c r="K27" i="4" s="1"/>
  <c r="I20" i="4" l="1"/>
  <c r="I26" i="4" l="1"/>
  <c r="I27" i="4" s="1"/>
  <c r="D80" i="2"/>
  <c r="G80" i="2" s="1"/>
  <c r="D82" i="2" l="1"/>
</calcChain>
</file>

<file path=xl/sharedStrings.xml><?xml version="1.0" encoding="utf-8"?>
<sst xmlns="http://schemas.openxmlformats.org/spreadsheetml/2006/main" count="348" uniqueCount="168">
  <si>
    <t>2019 года</t>
  </si>
  <si>
    <t>31 декабря 2018 года</t>
  </si>
  <si>
    <t>Активы</t>
  </si>
  <si>
    <t>Денежные средства и их эквиваленты</t>
  </si>
  <si>
    <t>Обязательные резервы</t>
  </si>
  <si>
    <t>-</t>
  </si>
  <si>
    <t>Финансовые активы, оцениваемые по справедливой стоимости через прибыль или убыток</t>
  </si>
  <si>
    <t>Средства в финансовых учреждениях</t>
  </si>
  <si>
    <t>Инвестиционные ценные бумаги, оцениваемые  по справедливой стоимости через прочий совокупный доход</t>
  </si>
  <si>
    <t>Инвестиционные ценные бумаги, оцениваемые по амортизированной стоимости</t>
  </si>
  <si>
    <t>Займы клиентам</t>
  </si>
  <si>
    <t>Инвестиции в ассоциированные организации</t>
  </si>
  <si>
    <t>Основные средства</t>
  </si>
  <si>
    <t>Предоплата за объекты недвижимости</t>
  </si>
  <si>
    <t>Активы по текущему подоходному налогу</t>
  </si>
  <si>
    <t>Активы по отложенному подоходному налогу</t>
  </si>
  <si>
    <t>Инвестиционная недвижимость</t>
  </si>
  <si>
    <t>Имущество в категории запасов</t>
  </si>
  <si>
    <t>Прочие активы</t>
  </si>
  <si>
    <t>Итого активы</t>
  </si>
  <si>
    <t>Обязательства</t>
  </si>
  <si>
    <t>Займы привлеченные и средства кредитных учреждений</t>
  </si>
  <si>
    <t xml:space="preserve">Средства Правительства и Национальных Банков </t>
  </si>
  <si>
    <t>Средства клиентов</t>
  </si>
  <si>
    <t>Выпущенные долговые ценные бумаги</t>
  </si>
  <si>
    <t>Резервы</t>
  </si>
  <si>
    <t>Обязательства по текущему корпоративному подоходному налогу</t>
  </si>
  <si>
    <t>Обязательства по отложенному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</si>
  <si>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</si>
  <si>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</si>
  <si>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</si>
  <si>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</si>
  <si>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Изъятый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</si>
  <si>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</si>
  <si>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Резерв переоценки иностранной валюты</t>
  </si>
  <si>
    <t>Непокрытый убыток</t>
  </si>
  <si>
    <t>Капитал, приходящийся на:</t>
  </si>
  <si>
    <t>Акционеров Материнской компании</t>
  </si>
  <si>
    <t>Неконтролирующую долю</t>
  </si>
  <si>
    <t>Итого капитал</t>
  </si>
  <si>
    <t>Итого обязательства и капитал</t>
  </si>
  <si>
    <t>Промежуточный сокращённый консолидированный отчет о финансовом положении</t>
  </si>
  <si>
    <t>(В миллионах тенге)</t>
  </si>
  <si>
    <t>Процентный доход</t>
  </si>
  <si>
    <t>Процентный расход</t>
  </si>
  <si>
    <t>Чистый процентный доход до обесценения</t>
  </si>
  <si>
    <t>Восстановление резервов по ожидаемым кредитным убыткам</t>
  </si>
  <si>
    <t>Чистый процентный доход</t>
  </si>
  <si>
    <t>Чистый убыток по финансовым активам и обязательствам, оцениваемым по справедливой стоимости через прибыль или убыток</t>
  </si>
  <si>
    <t>Чистый доход по операциям с иностранной валютой:</t>
  </si>
  <si>
    <t>- курсовые разницы</t>
  </si>
  <si>
    <t>- дилинг</t>
  </si>
  <si>
    <t>Доход от реализации залогового имущества</t>
  </si>
  <si>
    <t xml:space="preserve">Восстановление обесценения </t>
  </si>
  <si>
    <t>Прочие доходы</t>
  </si>
  <si>
    <t>Непроцентный доход</t>
  </si>
  <si>
    <t>Расходы на персонал</t>
  </si>
  <si>
    <t>Прочие операционные расходы</t>
  </si>
  <si>
    <t>Износ и амортизация</t>
  </si>
  <si>
    <t>Налоги, помимо подоходного налога</t>
  </si>
  <si>
    <t>Чистый доход в виде комиссионных и сборов</t>
  </si>
  <si>
    <t>Убыток от выбытия дочерних организаций</t>
  </si>
  <si>
    <t>Прочие расходы</t>
  </si>
  <si>
    <t>Непроцентный расход</t>
  </si>
  <si>
    <t xml:space="preserve">Убыток до налогообложения </t>
  </si>
  <si>
    <t>Чистый убыток за период</t>
  </si>
  <si>
    <t>Относящийся к:</t>
  </si>
  <si>
    <t>- Акционерам Материнской компании</t>
  </si>
  <si>
    <t>- Неконтролирующей доле</t>
  </si>
  <si>
    <t>Промежуточный сокращённый консолидированный отчет о прибылях и убытках</t>
  </si>
  <si>
    <t>2018 года</t>
  </si>
  <si>
    <t>Прочий совокупный доход/(убыток), подлежащий переклассификации в отчет о прибылях и убытках в будущих периодах, за вычетом налога*:</t>
  </si>
  <si>
    <t>Реклассифицировано в состав прибылей и убытков в результате выбытия инвестиционных ценных бумаг, оцениваемых по справедливой стоимости через прочий совокупный доход</t>
  </si>
  <si>
    <t>Резерв от обесценения долговых финансовых активов, оцениваемых по справедливой стоимости через прочий совокупный доход, переклассифицированные в отчет о прибылях и убытках</t>
  </si>
  <si>
    <t>Переоценка валютных статей</t>
  </si>
  <si>
    <t>Прочий совокупный убыток, не подлежащий переклассификации в отчет о прибылях и убытках в будущих периодах:</t>
  </si>
  <si>
    <t>Убыток от переоценки долевых финансовых активов, оцениваемых по справедливой стоимости через прочий совокупный доход</t>
  </si>
  <si>
    <t xml:space="preserve">Прочий совокупный доход/(убыток) за вычетом налога* </t>
  </si>
  <si>
    <t>Итого совокупный доход за период</t>
  </si>
  <si>
    <t>Промежуточный сокращённый консолидированный отчёт о прочем совокупном доходе</t>
  </si>
  <si>
    <t>Аккумули-рованный убыток</t>
  </si>
  <si>
    <t>Итого</t>
  </si>
  <si>
    <t>1 января 2018 года</t>
  </si>
  <si>
    <t xml:space="preserve">Чистый убыток за период </t>
  </si>
  <si>
    <t>Прочий совокупный (убыток)/ доход за период</t>
  </si>
  <si>
    <t>Итого совокупный убыток за период</t>
  </si>
  <si>
    <t>Чистая прибыль за период</t>
  </si>
  <si>
    <t>Итого совокупная прибыль за период</t>
  </si>
  <si>
    <t>1 января 2019 года</t>
  </si>
  <si>
    <t>Взнос в уставный капитал</t>
  </si>
  <si>
    <t>Приобретение дочерней организации АО «БТА Банк»</t>
  </si>
  <si>
    <t>Доли неконтролирующих акционеров в дочерних компаниях АО "БТА Банк"</t>
  </si>
  <si>
    <t>Выбытие дочерней организации</t>
  </si>
  <si>
    <t>Результат от операции с дочерней организацией АО "БТА Банк"</t>
  </si>
  <si>
    <t xml:space="preserve">Промежуточный сокращённый консолидированный отчёт об изменениях в капитале </t>
  </si>
  <si>
    <t>Неконтрольная  доля</t>
  </si>
  <si>
    <t>Движение денежных средств от операционной деятельности</t>
  </si>
  <si>
    <t>Расходы по операциям с иностранной валютой</t>
  </si>
  <si>
    <t>Доходы, полученные от предоставления услуг</t>
  </si>
  <si>
    <t>Комиссионные и сборы полученные</t>
  </si>
  <si>
    <t>Комиссионные и сборы уплаченные</t>
  </si>
  <si>
    <t>Средства, выплаченные работникам</t>
  </si>
  <si>
    <t>Операционные расходы уплаченные</t>
  </si>
  <si>
    <t>Чистое расходование денежных средств от операционной деятельности до изменений в операционных активах и обязательствах</t>
  </si>
  <si>
    <t>Чистое увеличение/уменьшение в денежных средствах от операционных активов и обязательств:</t>
  </si>
  <si>
    <t>Чистое уменьшение в займах клиентам</t>
  </si>
  <si>
    <t>Чистое увеличение в прочих активах</t>
  </si>
  <si>
    <t>Чистое увеличение активов в категории запасов</t>
  </si>
  <si>
    <t>Чистое увеличение  в прочих обязательствах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</si>
  <si>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</si>
  <si>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</si>
  <si>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от операционной деятельности</t>
  </si>
  <si>
    <t>Движение денежных средств от инвестиционной деятельности</t>
  </si>
  <si>
    <t>Реализация финансовых активов</t>
  </si>
  <si>
    <t>Поступления от выбытия основных средств</t>
  </si>
  <si>
    <t>Поступление денежных средств от объединения бизнеса</t>
  </si>
  <si>
    <t>Чистое поступление денежных средств от инвестиционной деятельности</t>
  </si>
  <si>
    <t>Движение денежных средств от финансовой деятельности</t>
  </si>
  <si>
    <t>Погашение выпущенных долговых ценных бумаг</t>
  </si>
  <si>
    <t>Получение займов</t>
  </si>
  <si>
    <t>Погашение займов</t>
  </si>
  <si>
    <t>Влияние изменения курсов обмена на денежные средства и их эквиваленты</t>
  </si>
  <si>
    <t>Чистое увеличение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</si>
  <si>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</si>
  <si>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</si>
  <si>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Неденежные сделки:</t>
  </si>
  <si>
    <t>Получение инвестиций в дочернюю организацию в качестве взноса в уставный капитал</t>
  </si>
  <si>
    <t>Промежуточный сокращённый консолидированный отчёт о движении денежных средств</t>
  </si>
  <si>
    <t>От имени Правления:</t>
  </si>
  <si>
    <t>____________________</t>
  </si>
  <si>
    <r>
      <t>Ә</t>
    </r>
    <r>
      <rPr>
        <b/>
        <sz val="9"/>
        <color theme="1"/>
        <rFont val="Garamond"/>
        <family val="1"/>
        <charset val="204"/>
      </rPr>
      <t>.А. Орумбаева</t>
    </r>
  </si>
  <si>
    <t>Ж.А. Тансыкбаева</t>
  </si>
  <si>
    <t>Главный бухгалтер</t>
  </si>
  <si>
    <t>_____________________</t>
  </si>
  <si>
    <t xml:space="preserve">Первый заместитель Председателя Правления                                            </t>
  </si>
  <si>
    <t>ТОО «Novacom Corporation»</t>
  </si>
  <si>
    <t>На 30 сентября 2019 года</t>
  </si>
  <si>
    <t>30 сентября
2019 года</t>
  </si>
  <si>
    <t>За шесть месяцев, закончившихся 30 сентября 2019 года</t>
  </si>
  <si>
    <t>30 сентября 
2019 года</t>
  </si>
  <si>
    <t>30 сентября 2018 года</t>
  </si>
  <si>
    <t xml:space="preserve">30 сентября </t>
  </si>
  <si>
    <t>30 сентября 2019 года</t>
  </si>
  <si>
    <t xml:space="preserve">30 сентября 2019 года </t>
  </si>
  <si>
    <t>Производные финансовые активы</t>
  </si>
  <si>
    <t>Средства Правительства и Национальных Банков</t>
  </si>
  <si>
    <t>Резерв переоценки основных средств</t>
  </si>
  <si>
    <t>Займы привлеченные</t>
  </si>
  <si>
    <t>Чистый доход от торговых операций</t>
  </si>
  <si>
    <t>Доля в доходе ассоциированных компаний</t>
  </si>
  <si>
    <t>Доходы от реализации инвестиционной недвижимости</t>
  </si>
  <si>
    <t>Обязательное страхование депозитов физических лиц</t>
  </si>
  <si>
    <t xml:space="preserve">Убыток от снижения стоимости залогового имущества </t>
  </si>
  <si>
    <t>Льгота по подоходному налогу</t>
  </si>
  <si>
    <t xml:space="preserve">Доход от переоценки долговых финансовых активов, оцениваемых по справедливой стоимости через прочий совокупный доход </t>
  </si>
  <si>
    <t>Доход от переоценки основных средств</t>
  </si>
  <si>
    <t>Проценты полученные</t>
  </si>
  <si>
    <t>Проценты уплаченные</t>
  </si>
  <si>
    <t>Чистое увеличение в средствах клиентов</t>
  </si>
  <si>
    <t>Чистое увеличение в обязательных резервах</t>
  </si>
  <si>
    <t>Чистое уменьшение в торговых ценных бумагах</t>
  </si>
  <si>
    <t>Чистое увеличение  средств в финансовых учреждениях</t>
  </si>
  <si>
    <t>Чистое изменение в производных финансовых инструментах</t>
  </si>
  <si>
    <t>Приобретение финансовых активов</t>
  </si>
  <si>
    <t xml:space="preserve">Поступления от выбытия  инвестиционной недвижимости </t>
  </si>
  <si>
    <t>Приобретение основных средств</t>
  </si>
  <si>
    <t>Поступление от выпущенных долговых ценных бумаг</t>
  </si>
  <si>
    <t>Чистое поступление денежных средств от финансовой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</si>
</sst>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_-* #,##0.0000000\ _₽_-;\-* #,##0.00000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Garamond"/>
      <family val="1"/>
      <charset val="204"/>
    </font>
    <font>
      <sz val="9"/>
      <name val="Garamond"/>
      <family val="1"/>
      <charset val="204"/>
    </font>
    <font>
      <b/>
      <i/>
      <u/>
      <sz val="9"/>
      <color rgb="FF000000"/>
      <name val="Garamond"/>
      <family val="1"/>
      <charset val="204"/>
    </font>
    <font>
      <b/>
      <u/>
      <sz val="9"/>
      <color rgb="FF000000"/>
      <name val="Garamond"/>
      <family val="1"/>
      <charset val="204"/>
    </font>
    <font>
      <b/>
      <sz val="9"/>
      <color rgb="FF000000"/>
      <name val="Garamond"/>
      <family val="1"/>
      <charset val="204"/>
    </font>
    <font>
      <u/>
      <sz val="9"/>
      <color rgb="FF000000"/>
      <name val="Garamond"/>
      <family val="1"/>
      <charset val="204"/>
    </font>
    <font>
      <sz val="9"/>
      <color rgb="FF000000"/>
      <name val="Garamond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i/>
      <sz val="9"/>
      <color rgb="FF000000"/>
      <name val="Garamond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rgb="FF000000"/>
      <name val="Garamond"/>
      <family val="1"/>
      <charset val="204"/>
    </font>
    <font>
      <sz val="9"/>
      <color theme="1"/>
      <name val="Garamond"/>
      <family val="1"/>
      <charset val="204"/>
    </font>
    <font>
      <b/>
      <i/>
      <sz val="9"/>
      <name val="Garamond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theme="1"/>
      <name val="Garamond"/>
      <family val="1"/>
      <charset val="204"/>
    </font>
    <font>
      <b/>
      <sz val="9"/>
      <name val="Garamond"/>
      <family val="1"/>
      <charset val="204"/>
    </font>
    <font>
      <i/>
      <sz val="9"/>
      <color theme="1"/>
      <name val="Garamond"/>
      <family val="1"/>
      <charset val="204"/>
    </font>
    <font>
      <sz val="5"/>
      <color theme="1"/>
      <name val="Garamond"/>
      <family val="1"/>
      <charset val="204"/>
    </font>
    <font>
      <b/>
      <sz val="5"/>
      <color theme="1"/>
      <name val="Garamond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8" fillId="0" borderId="0" xfId="1" applyNumberFormat="1" applyFont="1" applyAlignment="1">
      <alignment horizontal="left" vertical="center"/>
    </xf>
    <xf numFmtId="164" fontId="8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/>
    </xf>
    <xf numFmtId="164" fontId="8" fillId="0" borderId="1" xfId="1" applyNumberFormat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10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164" fontId="6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164" fontId="1" fillId="0" borderId="0" xfId="1" applyNumberFormat="1" applyFont="1"/>
    <xf numFmtId="164" fontId="8" fillId="0" borderId="2" xfId="1" applyNumberFormat="1" applyFont="1" applyBorder="1" applyAlignment="1">
      <alignment vertical="center"/>
    </xf>
    <xf numFmtId="164" fontId="8" fillId="0" borderId="0" xfId="1" applyNumberFormat="1" applyFont="1" applyAlignment="1">
      <alignment vertical="center"/>
    </xf>
    <xf numFmtId="164" fontId="6" fillId="0" borderId="3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8" fillId="0" borderId="2" xfId="1" applyNumberFormat="1" applyFont="1" applyBorder="1" applyAlignment="1">
      <alignment horizontal="right" vertical="center" wrapText="1"/>
    </xf>
    <xf numFmtId="164" fontId="6" fillId="0" borderId="3" xfId="1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164" fontId="18" fillId="0" borderId="1" xfId="1" applyNumberFormat="1" applyFont="1" applyBorder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right" vertical="center" wrapText="1"/>
    </xf>
    <xf numFmtId="164" fontId="3" fillId="0" borderId="1" xfId="1" applyNumberFormat="1" applyFont="1" applyBorder="1" applyAlignment="1">
      <alignment horizontal="left" vertical="center"/>
    </xf>
    <xf numFmtId="164" fontId="3" fillId="0" borderId="3" xfId="1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4" fillId="0" borderId="1" xfId="1" applyNumberFormat="1" applyFont="1" applyBorder="1" applyAlignment="1">
      <alignment horizontal="right" vertical="center"/>
    </xf>
    <xf numFmtId="164" fontId="14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2" fillId="0" borderId="3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right" vertical="center" wrapText="1"/>
    </xf>
    <xf numFmtId="164" fontId="14" fillId="0" borderId="0" xfId="1" applyNumberFormat="1" applyFont="1" applyAlignment="1">
      <alignment horizontal="righ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Font="1" applyFill="1"/>
    <xf numFmtId="164" fontId="6" fillId="0" borderId="2" xfId="1" applyNumberFormat="1" applyFont="1" applyBorder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164" fontId="23" fillId="0" borderId="0" xfId="0" applyNumberFormat="1" applyFont="1"/>
    <xf numFmtId="164" fontId="0" fillId="0" borderId="0" xfId="0" applyNumberFormat="1"/>
    <xf numFmtId="164" fontId="3" fillId="0" borderId="0" xfId="1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164" fontId="14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14" fillId="0" borderId="7" xfId="1" applyNumberFormat="1" applyFont="1" applyBorder="1" applyAlignment="1">
      <alignment horizontal="right" vertical="center"/>
    </xf>
    <xf numFmtId="165" fontId="0" fillId="0" borderId="0" xfId="1" applyNumberFormat="1" applyFont="1"/>
    <xf numFmtId="166" fontId="14" fillId="0" borderId="0" xfId="0" applyNumberFormat="1" applyFont="1" applyAlignment="1">
      <alignment horizontal="left" vertical="center"/>
    </xf>
    <xf numFmtId="3" fontId="2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topLeftCell="A4" zoomScale="60" zoomScaleNormal="115" workbookViewId="0">
      <selection activeCell="D33" sqref="D33"/>
    </sheetView>
  </sheetViews>
  <sheetFormatPr defaultRowHeight="15" x14ac:dyDescent="0.25"/>
  <cols>
    <col min="1" max="1" width="9.140625" style="11"/>
    <col min="2" max="2" width="78.7109375" style="11" customWidth="1"/>
    <col min="3" max="3" width="1.140625" style="11" customWidth="1"/>
    <col min="4" max="4" width="10.85546875" style="11" bestFit="1" customWidth="1"/>
    <col min="5" max="5" width="9.28515625" style="11" bestFit="1" customWidth="1"/>
    <col min="6" max="6" width="9.140625" style="11"/>
    <col min="7" max="7" width="13.42578125" style="11" bestFit="1" customWidth="1"/>
    <col min="8" max="16384" width="9.140625" style="11"/>
  </cols>
  <sheetData>
    <row r="1" spans="1:11" ht="15.75" x14ac:dyDescent="0.25">
      <c r="A1" s="45" t="s">
        <v>135</v>
      </c>
    </row>
    <row r="2" spans="1:11" ht="15.75" x14ac:dyDescent="0.25">
      <c r="A2" s="45"/>
    </row>
    <row r="3" spans="1:11" ht="15.75" x14ac:dyDescent="0.25">
      <c r="B3" s="14" t="s">
        <v>41</v>
      </c>
    </row>
    <row r="4" spans="1:11" ht="15.75" x14ac:dyDescent="0.25">
      <c r="B4" s="15" t="s">
        <v>136</v>
      </c>
    </row>
    <row r="5" spans="1:11" ht="15.75" x14ac:dyDescent="0.25">
      <c r="B5" s="16" t="s">
        <v>42</v>
      </c>
    </row>
    <row r="7" spans="1:11" ht="20.25" customHeight="1" x14ac:dyDescent="0.25">
      <c r="B7" s="121"/>
      <c r="C7" s="19"/>
      <c r="D7" s="119" t="s">
        <v>137</v>
      </c>
      <c r="E7" s="122" t="s">
        <v>1</v>
      </c>
    </row>
    <row r="8" spans="1:11" ht="15.75" thickBot="1" x14ac:dyDescent="0.3">
      <c r="B8" s="121"/>
      <c r="C8" s="19"/>
      <c r="D8" s="120"/>
      <c r="E8" s="123"/>
    </row>
    <row r="9" spans="1:11" x14ac:dyDescent="0.25">
      <c r="B9" s="17" t="s">
        <v>2</v>
      </c>
      <c r="C9" s="3"/>
      <c r="D9" s="1"/>
      <c r="E9" s="2"/>
    </row>
    <row r="10" spans="1:11" x14ac:dyDescent="0.25">
      <c r="B10" s="18" t="s">
        <v>3</v>
      </c>
      <c r="C10" s="13"/>
      <c r="D10" s="4">
        <v>41200</v>
      </c>
      <c r="E10" s="6">
        <v>5</v>
      </c>
      <c r="G10" s="102"/>
    </row>
    <row r="11" spans="1:11" x14ac:dyDescent="0.25">
      <c r="B11" s="18" t="s">
        <v>4</v>
      </c>
      <c r="C11" s="13"/>
      <c r="D11" s="4">
        <v>428</v>
      </c>
      <c r="E11" s="6" t="s">
        <v>5</v>
      </c>
      <c r="G11" s="102"/>
    </row>
    <row r="12" spans="1:11" x14ac:dyDescent="0.25">
      <c r="B12" s="18" t="s">
        <v>6</v>
      </c>
      <c r="C12" s="13"/>
      <c r="D12" s="4">
        <v>3527</v>
      </c>
      <c r="E12" s="6" t="s">
        <v>5</v>
      </c>
      <c r="G12" s="102"/>
    </row>
    <row r="13" spans="1:11" x14ac:dyDescent="0.25">
      <c r="B13" s="18" t="s">
        <v>7</v>
      </c>
      <c r="C13" s="13"/>
      <c r="D13" s="4">
        <v>865</v>
      </c>
      <c r="E13" s="6" t="s">
        <v>5</v>
      </c>
      <c r="G13" s="102"/>
      <c r="K13" s="103"/>
    </row>
    <row r="14" spans="1:11" x14ac:dyDescent="0.25">
      <c r="B14" s="18" t="s">
        <v>144</v>
      </c>
      <c r="C14" s="13"/>
      <c r="D14" s="4">
        <v>8</v>
      </c>
      <c r="E14" s="6" t="s">
        <v>5</v>
      </c>
      <c r="G14" s="102"/>
    </row>
    <row r="15" spans="1:11" ht="24" x14ac:dyDescent="0.25">
      <c r="B15" s="18" t="s">
        <v>8</v>
      </c>
      <c r="C15" s="13"/>
      <c r="D15" s="4">
        <v>10094</v>
      </c>
      <c r="E15" s="6" t="s">
        <v>5</v>
      </c>
      <c r="G15" s="102"/>
    </row>
    <row r="16" spans="1:11" x14ac:dyDescent="0.25">
      <c r="B16" s="18" t="s">
        <v>9</v>
      </c>
      <c r="C16" s="13"/>
      <c r="D16" s="4">
        <v>324</v>
      </c>
      <c r="E16" s="6" t="s">
        <v>5</v>
      </c>
      <c r="G16" s="102"/>
    </row>
    <row r="17" spans="2:7" x14ac:dyDescent="0.25">
      <c r="B17" s="18" t="s">
        <v>10</v>
      </c>
      <c r="C17" s="13"/>
      <c r="D17" s="6">
        <v>59069</v>
      </c>
      <c r="E17" s="6" t="s">
        <v>5</v>
      </c>
      <c r="G17" s="102"/>
    </row>
    <row r="18" spans="2:7" x14ac:dyDescent="0.25">
      <c r="B18" s="18" t="s">
        <v>11</v>
      </c>
      <c r="C18" s="13"/>
      <c r="D18" s="4">
        <v>5418</v>
      </c>
      <c r="E18" s="6" t="s">
        <v>5</v>
      </c>
      <c r="G18" s="102"/>
    </row>
    <row r="19" spans="2:7" x14ac:dyDescent="0.25">
      <c r="B19" s="18" t="s">
        <v>12</v>
      </c>
      <c r="C19" s="13"/>
      <c r="D19" s="4">
        <v>33837</v>
      </c>
      <c r="E19" s="6" t="s">
        <v>5</v>
      </c>
      <c r="G19" s="102"/>
    </row>
    <row r="20" spans="2:7" x14ac:dyDescent="0.25">
      <c r="B20" s="18" t="s">
        <v>13</v>
      </c>
      <c r="C20" s="13"/>
      <c r="D20" s="4">
        <v>150102</v>
      </c>
      <c r="E20" s="6" t="s">
        <v>5</v>
      </c>
      <c r="G20" s="102"/>
    </row>
    <row r="21" spans="2:7" x14ac:dyDescent="0.25">
      <c r="B21" s="18" t="s">
        <v>14</v>
      </c>
      <c r="C21" s="13"/>
      <c r="D21" s="4">
        <v>307</v>
      </c>
      <c r="E21" s="6" t="s">
        <v>5</v>
      </c>
      <c r="G21" s="102"/>
    </row>
    <row r="22" spans="2:7" x14ac:dyDescent="0.25">
      <c r="B22" s="18" t="s">
        <v>15</v>
      </c>
      <c r="C22" s="13"/>
      <c r="D22" s="4">
        <v>106</v>
      </c>
      <c r="E22" s="6" t="s">
        <v>5</v>
      </c>
      <c r="G22" s="102"/>
    </row>
    <row r="23" spans="2:7" x14ac:dyDescent="0.25">
      <c r="B23" s="18" t="s">
        <v>16</v>
      </c>
      <c r="C23" s="13"/>
      <c r="D23" s="4">
        <v>4840</v>
      </c>
      <c r="E23" s="6" t="s">
        <v>5</v>
      </c>
      <c r="G23" s="102"/>
    </row>
    <row r="24" spans="2:7" x14ac:dyDescent="0.25">
      <c r="B24" s="18" t="s">
        <v>17</v>
      </c>
      <c r="C24" s="13"/>
      <c r="D24" s="4">
        <v>39581</v>
      </c>
      <c r="E24" s="6" t="s">
        <v>5</v>
      </c>
      <c r="G24" s="102"/>
    </row>
    <row r="25" spans="2:7" ht="15.75" thickBot="1" x14ac:dyDescent="0.3">
      <c r="B25" s="20" t="s">
        <v>18</v>
      </c>
      <c r="C25" s="21"/>
      <c r="D25" s="7">
        <v>151186</v>
      </c>
      <c r="E25" s="7">
        <v>13</v>
      </c>
      <c r="G25" s="102"/>
    </row>
    <row r="26" spans="2:7" ht="15.75" thickBot="1" x14ac:dyDescent="0.3">
      <c r="B26" s="22" t="s">
        <v>19</v>
      </c>
      <c r="C26" s="23"/>
      <c r="D26" s="9">
        <f>SUM(D10:D25)</f>
        <v>500892</v>
      </c>
      <c r="E26" s="25">
        <f>SUM(E10:E25)</f>
        <v>18</v>
      </c>
    </row>
    <row r="27" spans="2:7" x14ac:dyDescent="0.25">
      <c r="B27" s="22"/>
      <c r="C27" s="23"/>
      <c r="D27" s="97"/>
      <c r="E27" s="104"/>
    </row>
    <row r="28" spans="2:7" x14ac:dyDescent="0.25">
      <c r="B28" s="17" t="s">
        <v>20</v>
      </c>
      <c r="C28" s="3"/>
      <c r="D28" s="98"/>
      <c r="E28" s="105"/>
    </row>
    <row r="29" spans="2:7" x14ac:dyDescent="0.25">
      <c r="B29" s="18" t="s">
        <v>21</v>
      </c>
      <c r="C29" s="13"/>
      <c r="D29" s="4">
        <v>19386</v>
      </c>
      <c r="E29" s="5" t="s">
        <v>5</v>
      </c>
    </row>
    <row r="30" spans="2:7" x14ac:dyDescent="0.25">
      <c r="B30" s="18" t="s">
        <v>22</v>
      </c>
      <c r="C30" s="13"/>
      <c r="D30" s="4">
        <v>28</v>
      </c>
      <c r="E30" s="5" t="s">
        <v>5</v>
      </c>
    </row>
    <row r="31" spans="2:7" x14ac:dyDescent="0.25">
      <c r="B31" s="18" t="s">
        <v>23</v>
      </c>
      <c r="C31" s="13"/>
      <c r="D31" s="4">
        <v>36510</v>
      </c>
      <c r="E31" s="5" t="s">
        <v>5</v>
      </c>
    </row>
    <row r="32" spans="2:7" x14ac:dyDescent="0.25">
      <c r="B32" s="18" t="s">
        <v>24</v>
      </c>
      <c r="C32" s="13"/>
      <c r="D32" s="4">
        <v>71379</v>
      </c>
      <c r="E32" s="5" t="s">
        <v>5</v>
      </c>
    </row>
    <row r="33" spans="2:5" x14ac:dyDescent="0.25">
      <c r="B33" s="18" t="s">
        <v>25</v>
      </c>
      <c r="C33" s="13"/>
      <c r="D33" s="4">
        <v>292</v>
      </c>
      <c r="E33" s="5" t="s">
        <v>5</v>
      </c>
    </row>
    <row r="34" spans="2:5" x14ac:dyDescent="0.25">
      <c r="B34" s="18" t="s">
        <v>26</v>
      </c>
      <c r="C34" s="13"/>
      <c r="D34" s="4">
        <v>23</v>
      </c>
      <c r="E34" s="5" t="s">
        <v>5</v>
      </c>
    </row>
    <row r="35" spans="2:5" x14ac:dyDescent="0.25">
      <c r="B35" s="18" t="s">
        <v>27</v>
      </c>
      <c r="C35" s="13"/>
      <c r="D35" s="4">
        <v>16</v>
      </c>
      <c r="E35" s="5" t="s">
        <v>5</v>
      </c>
    </row>
    <row r="36" spans="2:5" ht="15.75" thickBot="1" x14ac:dyDescent="0.3">
      <c r="B36" s="20" t="s">
        <v>28</v>
      </c>
      <c r="C36" s="21"/>
      <c r="D36" s="7">
        <v>15157</v>
      </c>
      <c r="E36" s="8" t="s">
        <v>5</v>
      </c>
    </row>
    <row r="37" spans="2:5" ht="15.75" thickBot="1" x14ac:dyDescent="0.3">
      <c r="B37" s="22" t="s">
        <v>29</v>
      </c>
      <c r="C37" s="23"/>
      <c r="D37" s="9">
        <f>SUM(D29:D36)</f>
        <v>142791</v>
      </c>
      <c r="E37" s="9">
        <f>SUM(E29:E36)</f>
        <v>0</v>
      </c>
    </row>
    <row r="38" spans="2:5" x14ac:dyDescent="0.25">
      <c r="B38" s="22"/>
      <c r="C38" s="23"/>
      <c r="D38" s="97"/>
      <c r="E38" s="104"/>
    </row>
    <row r="39" spans="2:5" x14ac:dyDescent="0.25">
      <c r="B39" s="17" t="s">
        <v>30</v>
      </c>
      <c r="C39" s="3"/>
      <c r="D39" s="98"/>
      <c r="E39" s="105"/>
    </row>
    <row r="40" spans="2:5" x14ac:dyDescent="0.25">
      <c r="B40" s="18" t="s">
        <v>31</v>
      </c>
      <c r="C40" s="13"/>
      <c r="D40" s="4">
        <v>107027</v>
      </c>
      <c r="E40" s="5">
        <v>18</v>
      </c>
    </row>
    <row r="41" spans="2:5" x14ac:dyDescent="0.25">
      <c r="B41" s="18" t="s">
        <v>32</v>
      </c>
      <c r="C41" s="13"/>
      <c r="D41" s="4">
        <v>-3469</v>
      </c>
      <c r="E41" s="5" t="s">
        <v>5</v>
      </c>
    </row>
    <row r="42" spans="2:5" ht="24" x14ac:dyDescent="0.25">
      <c r="B42" s="18" t="s">
        <v>33</v>
      </c>
      <c r="C42" s="13"/>
      <c r="D42" s="4">
        <v>-30</v>
      </c>
      <c r="E42" s="5" t="s">
        <v>5</v>
      </c>
    </row>
    <row r="43" spans="2:5" x14ac:dyDescent="0.25">
      <c r="B43" s="18" t="s">
        <v>34</v>
      </c>
      <c r="C43" s="13"/>
      <c r="D43" s="4">
        <v>529</v>
      </c>
      <c r="E43" s="5" t="s">
        <v>5</v>
      </c>
    </row>
    <row r="44" spans="2:5" x14ac:dyDescent="0.25">
      <c r="B44" s="18" t="s">
        <v>146</v>
      </c>
      <c r="C44" s="13"/>
      <c r="D44" s="4">
        <v>786</v>
      </c>
      <c r="E44" s="5"/>
    </row>
    <row r="45" spans="2:5" ht="15.75" thickBot="1" x14ac:dyDescent="0.3">
      <c r="B45" s="20" t="s">
        <v>35</v>
      </c>
      <c r="C45" s="21"/>
      <c r="D45" s="7">
        <v>-18992</v>
      </c>
      <c r="E45" s="8" t="s">
        <v>5</v>
      </c>
    </row>
    <row r="46" spans="2:5" x14ac:dyDescent="0.25">
      <c r="B46" s="20" t="s">
        <v>36</v>
      </c>
      <c r="C46" s="21"/>
      <c r="D46" s="4"/>
      <c r="E46" s="5"/>
    </row>
    <row r="47" spans="2:5" x14ac:dyDescent="0.25">
      <c r="B47" s="20" t="s">
        <v>37</v>
      </c>
      <c r="C47" s="21"/>
      <c r="D47" s="4">
        <f>SUM(D40:D46)</f>
        <v>85851</v>
      </c>
      <c r="E47" s="4">
        <f>SUM(E40:E46)</f>
        <v>18</v>
      </c>
    </row>
    <row r="48" spans="2:5" ht="15.75" thickBot="1" x14ac:dyDescent="0.3">
      <c r="B48" s="20" t="s">
        <v>38</v>
      </c>
      <c r="C48" s="21"/>
      <c r="D48" s="7">
        <v>272250</v>
      </c>
      <c r="E48" s="8">
        <v>0</v>
      </c>
    </row>
    <row r="49" spans="2:7" ht="15.75" thickBot="1" x14ac:dyDescent="0.3">
      <c r="B49" s="22" t="s">
        <v>39</v>
      </c>
      <c r="C49" s="23"/>
      <c r="D49" s="9">
        <f>D47+D48</f>
        <v>358101</v>
      </c>
      <c r="E49" s="9">
        <f>E47+E48</f>
        <v>18</v>
      </c>
    </row>
    <row r="50" spans="2:7" ht="15.75" thickBot="1" x14ac:dyDescent="0.3">
      <c r="B50" s="22" t="s">
        <v>40</v>
      </c>
      <c r="C50" s="23"/>
      <c r="D50" s="9">
        <f>D37+D49</f>
        <v>500892</v>
      </c>
      <c r="E50" s="9">
        <f>E37+E49</f>
        <v>18</v>
      </c>
      <c r="G50" s="106">
        <f>D50-D26</f>
        <v>0</v>
      </c>
    </row>
    <row r="51" spans="2:7" x14ac:dyDescent="0.25">
      <c r="B51" s="24"/>
      <c r="C51" s="24"/>
    </row>
    <row r="52" spans="2:7" x14ac:dyDescent="0.25">
      <c r="B52" s="65" t="s">
        <v>128</v>
      </c>
      <c r="C52"/>
      <c r="D52"/>
      <c r="E52"/>
      <c r="F52"/>
      <c r="G52"/>
    </row>
    <row r="53" spans="2:7" x14ac:dyDescent="0.25">
      <c r="B53" s="66"/>
      <c r="C53"/>
      <c r="D53"/>
      <c r="E53"/>
      <c r="F53"/>
      <c r="G53"/>
    </row>
    <row r="54" spans="2:7" x14ac:dyDescent="0.25">
      <c r="B54" s="66"/>
      <c r="C54"/>
      <c r="D54"/>
      <c r="E54"/>
      <c r="F54"/>
      <c r="G54"/>
    </row>
    <row r="55" spans="2:7" x14ac:dyDescent="0.25">
      <c r="B55" s="67" t="s">
        <v>129</v>
      </c>
      <c r="C55"/>
      <c r="D55" s="67" t="s">
        <v>133</v>
      </c>
      <c r="F55" s="95"/>
      <c r="G55"/>
    </row>
    <row r="56" spans="2:7" x14ac:dyDescent="0.25">
      <c r="B56" s="93" t="s">
        <v>130</v>
      </c>
      <c r="C56"/>
      <c r="D56" s="68" t="s">
        <v>131</v>
      </c>
      <c r="E56"/>
    </row>
    <row r="57" spans="2:7" x14ac:dyDescent="0.25">
      <c r="B57" s="68" t="s">
        <v>134</v>
      </c>
      <c r="C57"/>
      <c r="D57" s="68" t="s">
        <v>132</v>
      </c>
      <c r="E57"/>
      <c r="G57"/>
    </row>
    <row r="58" spans="2:7" x14ac:dyDescent="0.25">
      <c r="B58" s="94"/>
      <c r="C58"/>
      <c r="D58"/>
      <c r="E58"/>
      <c r="F58"/>
      <c r="G58"/>
    </row>
  </sheetData>
  <mergeCells count="3">
    <mergeCell ref="D7:D8"/>
    <mergeCell ref="B7:B8"/>
    <mergeCell ref="E7:E8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25" zoomScale="60" zoomScaleNormal="115" workbookViewId="0">
      <selection activeCell="G21" sqref="G21:H21"/>
    </sheetView>
  </sheetViews>
  <sheetFormatPr defaultRowHeight="15" x14ac:dyDescent="0.25"/>
  <cols>
    <col min="2" max="2" width="76.7109375" customWidth="1"/>
    <col min="3" max="3" width="0.85546875" customWidth="1"/>
    <col min="4" max="4" width="10.7109375" customWidth="1"/>
    <col min="5" max="5" width="11.7109375" customWidth="1"/>
  </cols>
  <sheetData>
    <row r="1" spans="1:5" ht="15.75" x14ac:dyDescent="0.25">
      <c r="A1" s="45" t="s">
        <v>135</v>
      </c>
    </row>
    <row r="2" spans="1:5" ht="15.75" x14ac:dyDescent="0.25">
      <c r="A2" s="45"/>
    </row>
    <row r="3" spans="1:5" ht="15.75" x14ac:dyDescent="0.25">
      <c r="B3" s="14" t="s">
        <v>69</v>
      </c>
    </row>
    <row r="4" spans="1:5" ht="15.75" x14ac:dyDescent="0.25">
      <c r="B4" s="14" t="s">
        <v>138</v>
      </c>
    </row>
    <row r="5" spans="1:5" ht="15.75" x14ac:dyDescent="0.25">
      <c r="B5" s="16" t="s">
        <v>42</v>
      </c>
    </row>
    <row r="6" spans="1:5" x14ac:dyDescent="0.25">
      <c r="E6" s="101"/>
    </row>
    <row r="7" spans="1:5" ht="24.75" thickBot="1" x14ac:dyDescent="0.3">
      <c r="B7" s="28"/>
      <c r="C7" s="27"/>
      <c r="D7" s="12" t="s">
        <v>139</v>
      </c>
      <c r="E7" s="12" t="s">
        <v>140</v>
      </c>
    </row>
    <row r="8" spans="1:5" x14ac:dyDescent="0.25">
      <c r="B8" s="60" t="s">
        <v>43</v>
      </c>
      <c r="C8" s="31"/>
      <c r="D8" s="10"/>
      <c r="E8" s="26"/>
    </row>
    <row r="9" spans="1:5" x14ac:dyDescent="0.25">
      <c r="B9" s="61" t="s">
        <v>10</v>
      </c>
      <c r="C9" s="29"/>
      <c r="D9" s="35">
        <v>2405</v>
      </c>
      <c r="E9" s="6">
        <v>0</v>
      </c>
    </row>
    <row r="10" spans="1:5" ht="24" x14ac:dyDescent="0.25">
      <c r="B10" s="20" t="s">
        <v>8</v>
      </c>
      <c r="C10" s="29"/>
      <c r="D10" s="35">
        <v>256</v>
      </c>
      <c r="E10" s="6">
        <v>0</v>
      </c>
    </row>
    <row r="11" spans="1:5" ht="15.75" thickBot="1" x14ac:dyDescent="0.3">
      <c r="B11" s="61" t="s">
        <v>7</v>
      </c>
      <c r="C11" s="29"/>
      <c r="D11" s="35">
        <v>222</v>
      </c>
      <c r="E11" s="38">
        <v>0</v>
      </c>
    </row>
    <row r="12" spans="1:5" ht="15.75" thickBot="1" x14ac:dyDescent="0.3">
      <c r="B12" s="61"/>
      <c r="C12" s="29"/>
      <c r="D12" s="40">
        <f>SUM(D9:D11)</f>
        <v>2883</v>
      </c>
      <c r="E12" s="36">
        <f>SUM(E9:E11)</f>
        <v>0</v>
      </c>
    </row>
    <row r="13" spans="1:5" x14ac:dyDescent="0.25">
      <c r="B13" s="60"/>
      <c r="C13" s="131"/>
      <c r="D13" s="97"/>
      <c r="E13" s="104"/>
    </row>
    <row r="14" spans="1:5" x14ac:dyDescent="0.25">
      <c r="B14" s="60" t="s">
        <v>44</v>
      </c>
      <c r="C14" s="131"/>
      <c r="D14" s="98"/>
      <c r="E14" s="105"/>
    </row>
    <row r="15" spans="1:5" x14ac:dyDescent="0.25">
      <c r="B15" s="61" t="s">
        <v>24</v>
      </c>
      <c r="C15" s="96"/>
      <c r="D15" s="35">
        <v>-1660</v>
      </c>
      <c r="E15" s="105">
        <v>0</v>
      </c>
    </row>
    <row r="16" spans="1:5" x14ac:dyDescent="0.25">
      <c r="B16" s="61" t="s">
        <v>147</v>
      </c>
      <c r="C16" s="96"/>
      <c r="D16" s="35">
        <v>-361</v>
      </c>
      <c r="E16" s="105">
        <v>0</v>
      </c>
    </row>
    <row r="17" spans="2:8" x14ac:dyDescent="0.25">
      <c r="B17" s="61" t="s">
        <v>23</v>
      </c>
      <c r="C17" s="96"/>
      <c r="D17" s="35">
        <v>-305</v>
      </c>
      <c r="E17" s="105">
        <v>0</v>
      </c>
    </row>
    <row r="18" spans="2:8" ht="15.75" thickBot="1" x14ac:dyDescent="0.3">
      <c r="B18" s="61" t="s">
        <v>145</v>
      </c>
      <c r="C18" s="96"/>
      <c r="D18" s="35">
        <v>-21</v>
      </c>
      <c r="E18" s="105">
        <v>0</v>
      </c>
    </row>
    <row r="19" spans="2:8" ht="15.75" thickBot="1" x14ac:dyDescent="0.3">
      <c r="B19" s="61"/>
      <c r="C19" s="29"/>
      <c r="D19" s="40">
        <f>SUM(D15:D18)</f>
        <v>-2347</v>
      </c>
      <c r="E19" s="40">
        <f>SUM(E15:E18)</f>
        <v>0</v>
      </c>
    </row>
    <row r="20" spans="2:8" x14ac:dyDescent="0.25">
      <c r="B20" s="60" t="s">
        <v>45</v>
      </c>
      <c r="C20" s="31"/>
      <c r="D20" s="41">
        <f>D12+D19</f>
        <v>536</v>
      </c>
      <c r="E20" s="37">
        <f>E12+E19</f>
        <v>0</v>
      </c>
    </row>
    <row r="21" spans="2:8" ht="15.75" thickBot="1" x14ac:dyDescent="0.3">
      <c r="B21" s="61" t="s">
        <v>46</v>
      </c>
      <c r="C21" s="29"/>
      <c r="D21" s="42">
        <v>-772</v>
      </c>
      <c r="E21" s="38">
        <v>0</v>
      </c>
      <c r="H21" s="107"/>
    </row>
    <row r="22" spans="2:8" ht="15.75" thickBot="1" x14ac:dyDescent="0.3">
      <c r="B22" s="60" t="s">
        <v>47</v>
      </c>
      <c r="C22" s="29"/>
      <c r="D22" s="43">
        <f>D20+D21</f>
        <v>-236</v>
      </c>
      <c r="E22" s="25">
        <f>E20+E21</f>
        <v>0</v>
      </c>
    </row>
    <row r="23" spans="2:8" x14ac:dyDescent="0.25">
      <c r="B23" s="61"/>
      <c r="C23" s="29"/>
      <c r="D23" s="35"/>
      <c r="E23" s="5"/>
    </row>
    <row r="24" spans="2:8" ht="24" x14ac:dyDescent="0.25">
      <c r="B24" s="61" t="s">
        <v>48</v>
      </c>
      <c r="C24" s="29"/>
      <c r="D24" s="35">
        <v>-1554</v>
      </c>
      <c r="E24" s="6">
        <v>0</v>
      </c>
    </row>
    <row r="25" spans="2:8" x14ac:dyDescent="0.25">
      <c r="B25" s="61" t="s">
        <v>60</v>
      </c>
      <c r="C25" s="99"/>
      <c r="D25" s="35">
        <v>292</v>
      </c>
      <c r="E25" s="6">
        <v>0</v>
      </c>
    </row>
    <row r="26" spans="2:8" x14ac:dyDescent="0.25">
      <c r="B26" s="61" t="s">
        <v>148</v>
      </c>
      <c r="C26" s="99"/>
      <c r="D26" s="35">
        <v>7</v>
      </c>
      <c r="E26" s="6">
        <v>0</v>
      </c>
    </row>
    <row r="27" spans="2:8" x14ac:dyDescent="0.25">
      <c r="B27" s="61" t="s">
        <v>49</v>
      </c>
      <c r="C27" s="29"/>
      <c r="D27" s="35"/>
      <c r="E27" s="6"/>
    </row>
    <row r="28" spans="2:8" x14ac:dyDescent="0.25">
      <c r="B28" s="61" t="s">
        <v>50</v>
      </c>
      <c r="C28" s="29"/>
      <c r="D28" s="35">
        <v>-95</v>
      </c>
      <c r="E28" s="6">
        <v>0</v>
      </c>
    </row>
    <row r="29" spans="2:8" x14ac:dyDescent="0.25">
      <c r="B29" s="61" t="s">
        <v>51</v>
      </c>
      <c r="C29" s="29"/>
      <c r="D29" s="35">
        <v>1848</v>
      </c>
      <c r="E29" s="6">
        <v>0</v>
      </c>
    </row>
    <row r="30" spans="2:8" x14ac:dyDescent="0.25">
      <c r="B30" s="61" t="s">
        <v>149</v>
      </c>
      <c r="C30" s="99"/>
      <c r="D30" s="35">
        <v>50</v>
      </c>
      <c r="E30" s="6"/>
    </row>
    <row r="31" spans="2:8" x14ac:dyDescent="0.25">
      <c r="B31" s="61" t="s">
        <v>150</v>
      </c>
      <c r="C31" s="99"/>
      <c r="D31" s="35">
        <v>60</v>
      </c>
      <c r="E31" s="6"/>
    </row>
    <row r="32" spans="2:8" x14ac:dyDescent="0.25">
      <c r="B32" s="61" t="s">
        <v>52</v>
      </c>
      <c r="C32" s="99"/>
      <c r="D32" s="35">
        <v>9670</v>
      </c>
      <c r="E32" s="6"/>
    </row>
    <row r="33" spans="2:7" x14ac:dyDescent="0.25">
      <c r="B33" s="61" t="s">
        <v>53</v>
      </c>
      <c r="C33" s="29"/>
      <c r="D33" s="35">
        <v>175</v>
      </c>
      <c r="E33" s="6">
        <v>0</v>
      </c>
      <c r="G33" s="107"/>
    </row>
    <row r="34" spans="2:7" ht="15.75" thickBot="1" x14ac:dyDescent="0.3">
      <c r="B34" s="61" t="s">
        <v>54</v>
      </c>
      <c r="C34" s="29"/>
      <c r="D34" s="42">
        <v>2857</v>
      </c>
      <c r="E34" s="38">
        <v>0</v>
      </c>
    </row>
    <row r="35" spans="2:7" ht="15.75" thickBot="1" x14ac:dyDescent="0.3">
      <c r="B35" s="60" t="s">
        <v>55</v>
      </c>
      <c r="C35" s="31"/>
      <c r="D35" s="43">
        <f>SUM(D24:D34)</f>
        <v>13310</v>
      </c>
      <c r="E35" s="25">
        <f>SUM(E24:E34)</f>
        <v>0</v>
      </c>
    </row>
    <row r="36" spans="2:7" x14ac:dyDescent="0.25">
      <c r="B36" s="61"/>
      <c r="C36" s="132"/>
      <c r="D36" s="34"/>
      <c r="E36" s="39"/>
    </row>
    <row r="37" spans="2:7" x14ac:dyDescent="0.25">
      <c r="B37" s="61" t="s">
        <v>56</v>
      </c>
      <c r="C37" s="132"/>
      <c r="D37" s="35">
        <v>-1443</v>
      </c>
      <c r="E37" s="6">
        <v>0</v>
      </c>
    </row>
    <row r="38" spans="2:7" x14ac:dyDescent="0.25">
      <c r="B38" s="61" t="s">
        <v>57</v>
      </c>
      <c r="C38" s="29"/>
      <c r="D38" s="35">
        <v>-4209</v>
      </c>
      <c r="E38" s="6">
        <v>-6</v>
      </c>
    </row>
    <row r="39" spans="2:7" x14ac:dyDescent="0.25">
      <c r="B39" s="61" t="s">
        <v>58</v>
      </c>
      <c r="C39" s="29"/>
      <c r="D39" s="35">
        <v>-1728</v>
      </c>
      <c r="E39" s="6">
        <v>0</v>
      </c>
    </row>
    <row r="40" spans="2:7" x14ac:dyDescent="0.25">
      <c r="B40" s="61" t="s">
        <v>59</v>
      </c>
      <c r="C40" s="29"/>
      <c r="D40" s="35">
        <v>-686</v>
      </c>
      <c r="E40" s="6">
        <v>0</v>
      </c>
    </row>
    <row r="41" spans="2:7" x14ac:dyDescent="0.25">
      <c r="B41" s="61" t="s">
        <v>151</v>
      </c>
      <c r="C41" s="29"/>
      <c r="D41" s="35">
        <v>-25</v>
      </c>
      <c r="E41" s="6">
        <v>0</v>
      </c>
    </row>
    <row r="42" spans="2:7" x14ac:dyDescent="0.25">
      <c r="B42" s="61" t="s">
        <v>152</v>
      </c>
      <c r="C42" s="99"/>
      <c r="D42" s="35">
        <v>-1840</v>
      </c>
      <c r="E42" s="6"/>
    </row>
    <row r="43" spans="2:7" x14ac:dyDescent="0.25">
      <c r="B43" s="61" t="s">
        <v>61</v>
      </c>
      <c r="C43" s="29"/>
      <c r="D43" s="35">
        <v>-7587</v>
      </c>
      <c r="E43" s="6">
        <v>0</v>
      </c>
    </row>
    <row r="44" spans="2:7" ht="15.75" thickBot="1" x14ac:dyDescent="0.3">
      <c r="B44" s="61" t="s">
        <v>62</v>
      </c>
      <c r="C44" s="29"/>
      <c r="D44" s="42">
        <f>-1314-1</f>
        <v>-1315</v>
      </c>
      <c r="E44" s="38">
        <v>0</v>
      </c>
    </row>
    <row r="45" spans="2:7" ht="15.75" thickBot="1" x14ac:dyDescent="0.3">
      <c r="B45" s="60" t="s">
        <v>63</v>
      </c>
      <c r="C45" s="31"/>
      <c r="D45" s="43">
        <f>SUM(D37:D44)</f>
        <v>-18833</v>
      </c>
      <c r="E45" s="25">
        <f>SUM(E37:E44)</f>
        <v>-6</v>
      </c>
    </row>
    <row r="46" spans="2:7" x14ac:dyDescent="0.25">
      <c r="B46" s="60" t="s">
        <v>64</v>
      </c>
      <c r="C46" s="31"/>
      <c r="D46" s="41">
        <f>D22+D35+D45</f>
        <v>-5759</v>
      </c>
      <c r="E46" s="37">
        <f>E22+E35+E45</f>
        <v>-6</v>
      </c>
    </row>
    <row r="47" spans="2:7" ht="15.75" thickBot="1" x14ac:dyDescent="0.3">
      <c r="B47" s="61" t="s">
        <v>153</v>
      </c>
      <c r="C47" s="29"/>
      <c r="D47" s="42">
        <v>2887</v>
      </c>
      <c r="E47" s="38">
        <v>0</v>
      </c>
    </row>
    <row r="48" spans="2:7" ht="15.75" thickBot="1" x14ac:dyDescent="0.3">
      <c r="B48" s="60" t="s">
        <v>65</v>
      </c>
      <c r="C48" s="31"/>
      <c r="D48" s="43">
        <f>D46+D47</f>
        <v>-2872</v>
      </c>
      <c r="E48" s="25">
        <f>E46+E47</f>
        <v>-6</v>
      </c>
    </row>
    <row r="49" spans="1:7" x14ac:dyDescent="0.25">
      <c r="B49" s="61" t="s">
        <v>66</v>
      </c>
      <c r="C49" s="29"/>
      <c r="D49" s="35"/>
      <c r="E49" s="5"/>
    </row>
    <row r="50" spans="1:7" x14ac:dyDescent="0.25">
      <c r="B50" s="61" t="s">
        <v>67</v>
      </c>
      <c r="C50" s="29"/>
      <c r="D50" s="35">
        <f>D48-D51</f>
        <v>-7348</v>
      </c>
      <c r="E50" s="6">
        <v>-6</v>
      </c>
      <c r="G50" s="107">
        <f>D50-'форма 4'!H18</f>
        <v>0</v>
      </c>
    </row>
    <row r="51" spans="1:7" ht="15.75" thickBot="1" x14ac:dyDescent="0.3">
      <c r="B51" s="61" t="s">
        <v>68</v>
      </c>
      <c r="C51" s="29"/>
      <c r="D51" s="42">
        <v>4476</v>
      </c>
      <c r="E51" s="38">
        <v>0</v>
      </c>
      <c r="G51" s="107">
        <f>D51-'форма 4'!J18</f>
        <v>0</v>
      </c>
    </row>
    <row r="52" spans="1:7" ht="15.75" thickBot="1" x14ac:dyDescent="0.3">
      <c r="B52" s="60" t="s">
        <v>65</v>
      </c>
      <c r="C52" s="31"/>
      <c r="D52" s="43">
        <f>D50+D51</f>
        <v>-2872</v>
      </c>
      <c r="E52" s="25">
        <f>E50+E51</f>
        <v>-6</v>
      </c>
    </row>
    <row r="53" spans="1:7" x14ac:dyDescent="0.25">
      <c r="B53" s="62"/>
      <c r="C53" s="32"/>
      <c r="D53" s="33"/>
      <c r="E53" s="33"/>
    </row>
    <row r="54" spans="1:7" x14ac:dyDescent="0.25">
      <c r="B54" s="62"/>
      <c r="C54" s="32"/>
      <c r="D54" s="33"/>
      <c r="E54" s="33"/>
    </row>
    <row r="55" spans="1:7" x14ac:dyDescent="0.25">
      <c r="B55" s="62"/>
      <c r="C55" s="32"/>
      <c r="D55" s="33"/>
      <c r="E55" s="33"/>
    </row>
    <row r="56" spans="1:7" ht="15.75" x14ac:dyDescent="0.25">
      <c r="B56" s="14" t="s">
        <v>79</v>
      </c>
      <c r="C56" s="32"/>
      <c r="D56" s="33"/>
      <c r="E56" s="33"/>
    </row>
    <row r="57" spans="1:7" ht="15.75" x14ac:dyDescent="0.25">
      <c r="B57" s="14" t="s">
        <v>138</v>
      </c>
      <c r="C57" s="32"/>
      <c r="D57" s="33"/>
      <c r="E57" s="33"/>
    </row>
    <row r="58" spans="1:7" ht="15.75" x14ac:dyDescent="0.25">
      <c r="B58" s="16" t="s">
        <v>42</v>
      </c>
      <c r="C58" s="32"/>
      <c r="D58" s="33"/>
      <c r="E58" s="33"/>
    </row>
    <row r="59" spans="1:7" ht="15.75" x14ac:dyDescent="0.25">
      <c r="B59" s="16"/>
      <c r="C59" s="32"/>
      <c r="D59" s="33"/>
      <c r="E59" s="33"/>
    </row>
    <row r="60" spans="1:7" ht="15.75" x14ac:dyDescent="0.25">
      <c r="B60" s="16"/>
      <c r="C60" s="32"/>
      <c r="D60" s="33"/>
      <c r="E60" s="33"/>
    </row>
    <row r="61" spans="1:7" x14ac:dyDescent="0.25">
      <c r="A61" s="30"/>
      <c r="B61" s="124"/>
      <c r="C61" s="125"/>
      <c r="D61" s="46" t="s">
        <v>141</v>
      </c>
      <c r="E61" s="44" t="s">
        <v>141</v>
      </c>
      <c r="F61" s="126"/>
    </row>
    <row r="62" spans="1:7" ht="15.75" thickBot="1" x14ac:dyDescent="0.3">
      <c r="A62" s="30"/>
      <c r="B62" s="124"/>
      <c r="C62" s="125"/>
      <c r="D62" s="47" t="s">
        <v>0</v>
      </c>
      <c r="E62" s="48" t="s">
        <v>70</v>
      </c>
      <c r="F62" s="126"/>
    </row>
    <row r="63" spans="1:7" x14ac:dyDescent="0.25">
      <c r="A63" s="30"/>
      <c r="B63" s="63"/>
      <c r="C63" s="53"/>
      <c r="D63" s="50"/>
      <c r="E63" s="49"/>
      <c r="F63" s="49"/>
    </row>
    <row r="64" spans="1:7" ht="15.75" thickBot="1" x14ac:dyDescent="0.3">
      <c r="A64" s="30"/>
      <c r="B64" s="64" t="s">
        <v>65</v>
      </c>
      <c r="C64" s="54"/>
      <c r="D64" s="55">
        <f>D52</f>
        <v>-2872</v>
      </c>
      <c r="E64" s="25">
        <v>-6</v>
      </c>
      <c r="F64" s="51"/>
    </row>
    <row r="65" spans="1:7" ht="24" x14ac:dyDescent="0.25">
      <c r="A65" s="30"/>
      <c r="B65" s="63" t="s">
        <v>71</v>
      </c>
      <c r="C65" s="53"/>
      <c r="D65" s="56"/>
      <c r="E65" s="57"/>
      <c r="F65" s="52"/>
    </row>
    <row r="66" spans="1:7" ht="24" x14ac:dyDescent="0.25">
      <c r="A66" s="30"/>
      <c r="B66" s="63" t="s">
        <v>154</v>
      </c>
      <c r="C66" s="53"/>
      <c r="D66" s="56">
        <v>34</v>
      </c>
      <c r="E66" s="6">
        <v>0</v>
      </c>
      <c r="F66" s="52"/>
    </row>
    <row r="67" spans="1:7" ht="24" x14ac:dyDescent="0.25">
      <c r="A67" s="30"/>
      <c r="B67" s="63" t="s">
        <v>72</v>
      </c>
      <c r="C67" s="53"/>
      <c r="D67" s="56"/>
      <c r="E67" s="6">
        <v>0</v>
      </c>
      <c r="F67" s="52"/>
    </row>
    <row r="68" spans="1:7" ht="24" x14ac:dyDescent="0.25">
      <c r="A68" s="30"/>
      <c r="B68" s="63" t="s">
        <v>73</v>
      </c>
      <c r="C68" s="53"/>
      <c r="D68" s="56">
        <v>-1</v>
      </c>
      <c r="E68" s="6">
        <v>0</v>
      </c>
      <c r="F68" s="52"/>
    </row>
    <row r="69" spans="1:7" ht="15.75" thickBot="1" x14ac:dyDescent="0.3">
      <c r="A69" s="30"/>
      <c r="B69" s="63" t="s">
        <v>74</v>
      </c>
      <c r="C69" s="53"/>
      <c r="D69" s="58">
        <v>1825</v>
      </c>
      <c r="E69" s="38">
        <v>0</v>
      </c>
      <c r="F69" s="52"/>
    </row>
    <row r="70" spans="1:7" ht="15.75" thickBot="1" x14ac:dyDescent="0.3">
      <c r="A70" s="30"/>
      <c r="B70" s="64"/>
      <c r="C70" s="54"/>
      <c r="D70" s="55">
        <f>SUM(D66:D69)</f>
        <v>1858</v>
      </c>
      <c r="E70" s="55">
        <f>SUM(E66:E69)</f>
        <v>0</v>
      </c>
      <c r="F70" s="51"/>
    </row>
    <row r="71" spans="1:7" x14ac:dyDescent="0.25">
      <c r="A71" s="30"/>
      <c r="B71" s="63"/>
      <c r="C71" s="127"/>
      <c r="D71" s="128"/>
      <c r="E71" s="133"/>
      <c r="F71" s="130"/>
    </row>
    <row r="72" spans="1:7" ht="24" x14ac:dyDescent="0.25">
      <c r="A72" s="30"/>
      <c r="B72" s="63" t="s">
        <v>75</v>
      </c>
      <c r="C72" s="127"/>
      <c r="D72" s="129"/>
      <c r="E72" s="134"/>
      <c r="F72" s="130"/>
    </row>
    <row r="73" spans="1:7" x14ac:dyDescent="0.25">
      <c r="A73" s="30"/>
      <c r="B73" s="63" t="s">
        <v>155</v>
      </c>
      <c r="C73" s="109"/>
      <c r="D73" s="110">
        <v>2711</v>
      </c>
      <c r="E73" s="108"/>
      <c r="F73" s="111"/>
    </row>
    <row r="74" spans="1:7" ht="24.75" thickBot="1" x14ac:dyDescent="0.3">
      <c r="A74" s="30"/>
      <c r="B74" s="63" t="s">
        <v>76</v>
      </c>
      <c r="C74" s="53"/>
      <c r="D74" s="56">
        <v>-135</v>
      </c>
      <c r="E74" s="38">
        <v>0</v>
      </c>
      <c r="F74" s="52"/>
    </row>
    <row r="75" spans="1:7" ht="15.75" thickBot="1" x14ac:dyDescent="0.3">
      <c r="A75" s="30"/>
      <c r="B75" s="63"/>
      <c r="C75" s="53"/>
      <c r="D75" s="59">
        <f>SUM(D73:D74)</f>
        <v>2576</v>
      </c>
      <c r="E75" s="59">
        <f>SUM(E73:E74)</f>
        <v>0</v>
      </c>
      <c r="F75" s="52"/>
    </row>
    <row r="76" spans="1:7" ht="15.75" thickBot="1" x14ac:dyDescent="0.3">
      <c r="A76" s="30"/>
      <c r="B76" s="64" t="s">
        <v>77</v>
      </c>
      <c r="C76" s="54"/>
      <c r="D76" s="55">
        <f>D70+D75</f>
        <v>4434</v>
      </c>
      <c r="E76" s="55">
        <f>E70+E75</f>
        <v>0</v>
      </c>
      <c r="F76" s="51"/>
      <c r="G76" s="107">
        <f>D76-'форма 4'!K19</f>
        <v>0</v>
      </c>
    </row>
    <row r="77" spans="1:7" ht="15.75" thickBot="1" x14ac:dyDescent="0.3">
      <c r="A77" s="30"/>
      <c r="B77" s="64" t="s">
        <v>78</v>
      </c>
      <c r="C77" s="54"/>
      <c r="D77" s="55">
        <f>D64+D76</f>
        <v>1562</v>
      </c>
      <c r="E77" s="55">
        <f>E64+E76</f>
        <v>-6</v>
      </c>
      <c r="F77" s="51"/>
    </row>
    <row r="78" spans="1:7" x14ac:dyDescent="0.25">
      <c r="A78" s="30"/>
      <c r="B78" s="63"/>
      <c r="C78" s="53"/>
      <c r="D78" s="56"/>
      <c r="E78" s="57"/>
      <c r="F78" s="52"/>
    </row>
    <row r="79" spans="1:7" x14ac:dyDescent="0.25">
      <c r="A79" s="30"/>
      <c r="B79" s="63" t="s">
        <v>66</v>
      </c>
      <c r="C79" s="53"/>
      <c r="D79" s="56"/>
      <c r="E79" s="57"/>
      <c r="F79" s="52"/>
    </row>
    <row r="80" spans="1:7" x14ac:dyDescent="0.25">
      <c r="A80" s="30"/>
      <c r="B80" s="63" t="s">
        <v>67</v>
      </c>
      <c r="C80" s="53"/>
      <c r="D80" s="56">
        <f>'форма 4'!I20</f>
        <v>-6063</v>
      </c>
      <c r="E80" s="57"/>
      <c r="F80" s="52"/>
      <c r="G80" s="107">
        <f>D80-'форма 4'!I20</f>
        <v>0</v>
      </c>
    </row>
    <row r="81" spans="1:7" ht="15.75" thickBot="1" x14ac:dyDescent="0.3">
      <c r="A81" s="30"/>
      <c r="B81" s="63" t="s">
        <v>68</v>
      </c>
      <c r="C81" s="53"/>
      <c r="D81" s="58">
        <f>'форма 4'!J20</f>
        <v>7625</v>
      </c>
      <c r="E81" s="38">
        <v>0</v>
      </c>
      <c r="F81" s="52"/>
      <c r="G81" s="107">
        <f>D81-'форма 4'!J20</f>
        <v>0</v>
      </c>
    </row>
    <row r="82" spans="1:7" ht="15.75" thickBot="1" x14ac:dyDescent="0.3">
      <c r="A82" s="30"/>
      <c r="B82" s="64"/>
      <c r="C82" s="54"/>
      <c r="D82" s="55">
        <f>SUM(D80:D81)</f>
        <v>1562</v>
      </c>
      <c r="E82" s="55">
        <f>SUM(E80:E81)</f>
        <v>0</v>
      </c>
      <c r="F82" s="51"/>
    </row>
    <row r="83" spans="1:7" x14ac:dyDescent="0.25">
      <c r="A83" s="30"/>
      <c r="B83" s="30"/>
      <c r="C83" s="30"/>
    </row>
    <row r="84" spans="1:7" x14ac:dyDescent="0.25">
      <c r="A84" s="30"/>
      <c r="B84" s="30"/>
      <c r="C84" s="30"/>
    </row>
    <row r="85" spans="1:7" x14ac:dyDescent="0.25">
      <c r="B85" s="65" t="s">
        <v>128</v>
      </c>
    </row>
    <row r="86" spans="1:7" x14ac:dyDescent="0.25">
      <c r="B86" s="66"/>
    </row>
    <row r="87" spans="1:7" x14ac:dyDescent="0.25">
      <c r="B87" s="66"/>
    </row>
    <row r="88" spans="1:7" x14ac:dyDescent="0.25">
      <c r="B88" s="67" t="s">
        <v>129</v>
      </c>
      <c r="D88" s="67" t="s">
        <v>133</v>
      </c>
      <c r="E88" s="11"/>
    </row>
    <row r="89" spans="1:7" x14ac:dyDescent="0.25">
      <c r="B89" s="93" t="s">
        <v>130</v>
      </c>
      <c r="D89" s="68" t="s">
        <v>131</v>
      </c>
    </row>
    <row r="90" spans="1:7" x14ac:dyDescent="0.25">
      <c r="B90" s="68" t="s">
        <v>134</v>
      </c>
      <c r="D90" s="68" t="s">
        <v>132</v>
      </c>
    </row>
  </sheetData>
  <mergeCells count="9">
    <mergeCell ref="C13:C14"/>
    <mergeCell ref="C36:C37"/>
    <mergeCell ref="E71:E72"/>
    <mergeCell ref="B61:B62"/>
    <mergeCell ref="C61:C62"/>
    <mergeCell ref="F61:F62"/>
    <mergeCell ref="C71:C72"/>
    <mergeCell ref="D71:D72"/>
    <mergeCell ref="F71:F72"/>
  </mergeCells>
  <pageMargins left="0.7" right="0.7" top="0.75" bottom="0.75" header="0.3" footer="0.3"/>
  <pageSetup paperSize="9" scale="70" orientation="portrait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19" zoomScale="60" zoomScaleNormal="115" workbookViewId="0">
      <selection activeCell="D53" sqref="D53"/>
    </sheetView>
  </sheetViews>
  <sheetFormatPr defaultRowHeight="15" x14ac:dyDescent="0.25"/>
  <cols>
    <col min="2" max="2" width="79.85546875" customWidth="1"/>
    <col min="3" max="3" width="1" customWidth="1"/>
    <col min="4" max="4" width="19.140625" customWidth="1"/>
    <col min="5" max="5" width="11.140625" customWidth="1"/>
    <col min="6" max="6" width="10.7109375" bestFit="1" customWidth="1"/>
  </cols>
  <sheetData>
    <row r="1" spans="1:5" ht="15.75" x14ac:dyDescent="0.25">
      <c r="A1" s="45" t="s">
        <v>135</v>
      </c>
    </row>
    <row r="2" spans="1:5" ht="15.75" x14ac:dyDescent="0.25">
      <c r="A2" s="45"/>
    </row>
    <row r="3" spans="1:5" ht="15.75" x14ac:dyDescent="0.25">
      <c r="B3" s="14" t="s">
        <v>127</v>
      </c>
    </row>
    <row r="4" spans="1:5" ht="15.75" x14ac:dyDescent="0.25">
      <c r="B4" s="14" t="s">
        <v>138</v>
      </c>
    </row>
    <row r="5" spans="1:5" ht="15.75" x14ac:dyDescent="0.25">
      <c r="B5" s="16" t="s">
        <v>42</v>
      </c>
    </row>
    <row r="7" spans="1:5" ht="32.25" customHeight="1" thickBot="1" x14ac:dyDescent="0.3">
      <c r="B7" s="67"/>
      <c r="C7" s="75"/>
      <c r="D7" s="100" t="s">
        <v>142</v>
      </c>
      <c r="E7" s="100" t="s">
        <v>140</v>
      </c>
    </row>
    <row r="8" spans="1:5" x14ac:dyDescent="0.25">
      <c r="B8" s="78" t="s">
        <v>96</v>
      </c>
      <c r="C8" s="76"/>
      <c r="D8" s="117"/>
      <c r="E8" s="83"/>
    </row>
    <row r="9" spans="1:5" x14ac:dyDescent="0.25">
      <c r="B9" s="92" t="s">
        <v>97</v>
      </c>
      <c r="C9" s="77"/>
      <c r="D9" s="70">
        <v>-85</v>
      </c>
      <c r="E9" s="84" t="s">
        <v>5</v>
      </c>
    </row>
    <row r="10" spans="1:5" x14ac:dyDescent="0.25">
      <c r="B10" s="92" t="s">
        <v>98</v>
      </c>
      <c r="C10" s="77"/>
      <c r="D10" s="70">
        <v>8</v>
      </c>
      <c r="E10" s="84" t="s">
        <v>5</v>
      </c>
    </row>
    <row r="11" spans="1:5" x14ac:dyDescent="0.25">
      <c r="B11" s="92" t="s">
        <v>156</v>
      </c>
      <c r="C11" s="112"/>
      <c r="D11" s="70">
        <v>599</v>
      </c>
      <c r="E11" s="84">
        <v>0</v>
      </c>
    </row>
    <row r="12" spans="1:5" x14ac:dyDescent="0.25">
      <c r="B12" s="92" t="s">
        <v>157</v>
      </c>
      <c r="C12" s="112"/>
      <c r="D12" s="70">
        <v>-833</v>
      </c>
      <c r="E12" s="84">
        <v>0</v>
      </c>
    </row>
    <row r="13" spans="1:5" x14ac:dyDescent="0.25">
      <c r="B13" s="92" t="s">
        <v>99</v>
      </c>
      <c r="C13" s="77"/>
      <c r="D13" s="70">
        <v>380</v>
      </c>
      <c r="E13" s="84" t="s">
        <v>5</v>
      </c>
    </row>
    <row r="14" spans="1:5" x14ac:dyDescent="0.25">
      <c r="B14" s="92" t="s">
        <v>100</v>
      </c>
      <c r="C14" s="77"/>
      <c r="D14" s="70">
        <v>-105</v>
      </c>
      <c r="E14" s="84" t="s">
        <v>5</v>
      </c>
    </row>
    <row r="15" spans="1:5" x14ac:dyDescent="0.25">
      <c r="B15" s="92" t="s">
        <v>101</v>
      </c>
      <c r="C15" s="77"/>
      <c r="D15" s="70">
        <v>-1075</v>
      </c>
      <c r="E15" s="84" t="s">
        <v>5</v>
      </c>
    </row>
    <row r="16" spans="1:5" ht="15.75" thickBot="1" x14ac:dyDescent="0.3">
      <c r="B16" s="92" t="s">
        <v>102</v>
      </c>
      <c r="C16" s="77"/>
      <c r="D16" s="69">
        <f>-3203-D10</f>
        <v>-3211</v>
      </c>
      <c r="E16" s="85">
        <v>-4</v>
      </c>
    </row>
    <row r="17" spans="2:7" ht="24" x14ac:dyDescent="0.25">
      <c r="B17" s="78" t="s">
        <v>103</v>
      </c>
      <c r="C17" s="76"/>
      <c r="D17" s="86">
        <f>SUM(D9:D16)</f>
        <v>-4322</v>
      </c>
      <c r="E17" s="86">
        <f>SUM(E9:E16)</f>
        <v>-4</v>
      </c>
    </row>
    <row r="18" spans="2:7" x14ac:dyDescent="0.25">
      <c r="B18" s="78" t="s">
        <v>104</v>
      </c>
      <c r="C18" s="77"/>
      <c r="D18" s="71"/>
      <c r="E18" s="84" t="s">
        <v>5</v>
      </c>
    </row>
    <row r="19" spans="2:7" x14ac:dyDescent="0.25">
      <c r="B19" s="92" t="s">
        <v>159</v>
      </c>
      <c r="C19" s="112"/>
      <c r="D19" s="70">
        <v>-82</v>
      </c>
      <c r="E19" s="84"/>
    </row>
    <row r="20" spans="2:7" x14ac:dyDescent="0.25">
      <c r="B20" s="92" t="s">
        <v>160</v>
      </c>
      <c r="C20" s="112"/>
      <c r="D20" s="70">
        <v>960</v>
      </c>
      <c r="E20" s="84"/>
    </row>
    <row r="21" spans="2:7" x14ac:dyDescent="0.25">
      <c r="B21" s="92" t="s">
        <v>161</v>
      </c>
      <c r="C21" s="112"/>
      <c r="D21" s="70">
        <v>-460</v>
      </c>
      <c r="E21" s="84"/>
    </row>
    <row r="22" spans="2:7" x14ac:dyDescent="0.25">
      <c r="B22" s="92" t="s">
        <v>105</v>
      </c>
      <c r="C22" s="77"/>
      <c r="D22" s="70">
        <v>9248</v>
      </c>
      <c r="E22" s="84" t="s">
        <v>5</v>
      </c>
      <c r="G22" s="107"/>
    </row>
    <row r="23" spans="2:7" x14ac:dyDescent="0.25">
      <c r="B23" s="92" t="s">
        <v>106</v>
      </c>
      <c r="C23" s="77"/>
      <c r="D23" s="70">
        <v>-56822</v>
      </c>
      <c r="E23" s="84" t="s">
        <v>5</v>
      </c>
      <c r="G23" s="107"/>
    </row>
    <row r="24" spans="2:7" x14ac:dyDescent="0.25">
      <c r="B24" s="92" t="s">
        <v>107</v>
      </c>
      <c r="C24" s="77"/>
      <c r="D24" s="70">
        <v>1959</v>
      </c>
      <c r="E24" s="84" t="s">
        <v>5</v>
      </c>
    </row>
    <row r="25" spans="2:7" x14ac:dyDescent="0.25">
      <c r="B25" s="92" t="s">
        <v>158</v>
      </c>
      <c r="C25" s="77"/>
      <c r="D25" s="70">
        <v>5092</v>
      </c>
      <c r="E25" s="84" t="s">
        <v>5</v>
      </c>
    </row>
    <row r="26" spans="2:7" x14ac:dyDescent="0.25">
      <c r="B26" s="92" t="s">
        <v>162</v>
      </c>
      <c r="C26" s="112"/>
      <c r="D26" s="70">
        <v>-19</v>
      </c>
      <c r="E26" s="84"/>
    </row>
    <row r="27" spans="2:7" ht="15.75" thickBot="1" x14ac:dyDescent="0.3">
      <c r="B27" s="92" t="s">
        <v>108</v>
      </c>
      <c r="C27" s="77"/>
      <c r="D27" s="69">
        <v>-615</v>
      </c>
      <c r="E27" s="85" t="s">
        <v>5</v>
      </c>
    </row>
    <row r="28" spans="2:7" ht="24" x14ac:dyDescent="0.25">
      <c r="B28" s="78" t="s">
        <v>109</v>
      </c>
      <c r="C28" s="77"/>
      <c r="D28" s="87">
        <f>SUM(D17:D27)</f>
        <v>-45061</v>
      </c>
      <c r="E28" s="87">
        <f>SUM(E17:E27)</f>
        <v>-4</v>
      </c>
    </row>
    <row r="29" spans="2:7" ht="15.75" thickBot="1" x14ac:dyDescent="0.3">
      <c r="B29" s="92" t="s">
        <v>110</v>
      </c>
      <c r="C29" s="77"/>
      <c r="D29" s="69">
        <v>-129</v>
      </c>
      <c r="E29" s="88" t="s">
        <v>5</v>
      </c>
    </row>
    <row r="30" spans="2:7" ht="15.75" thickBot="1" x14ac:dyDescent="0.3">
      <c r="B30" s="78" t="s">
        <v>111</v>
      </c>
      <c r="C30" s="76"/>
      <c r="D30" s="72">
        <f>D28+D29</f>
        <v>-45190</v>
      </c>
      <c r="E30" s="89">
        <v>-4</v>
      </c>
    </row>
    <row r="31" spans="2:7" x14ac:dyDescent="0.25">
      <c r="B31" s="78"/>
      <c r="C31" s="138"/>
      <c r="D31" s="86"/>
      <c r="E31" s="87"/>
    </row>
    <row r="32" spans="2:7" x14ac:dyDescent="0.25">
      <c r="B32" s="78" t="s">
        <v>112</v>
      </c>
      <c r="C32" s="138"/>
      <c r="D32" s="71"/>
      <c r="E32" s="90"/>
    </row>
    <row r="33" spans="2:5" x14ac:dyDescent="0.25">
      <c r="B33" s="92" t="s">
        <v>163</v>
      </c>
      <c r="C33" s="112"/>
      <c r="D33" s="70">
        <v>-15851</v>
      </c>
      <c r="E33" s="90"/>
    </row>
    <row r="34" spans="2:5" x14ac:dyDescent="0.25">
      <c r="B34" s="92" t="s">
        <v>113</v>
      </c>
      <c r="C34" s="77"/>
      <c r="D34" s="70">
        <v>14213</v>
      </c>
      <c r="E34" s="90" t="s">
        <v>5</v>
      </c>
    </row>
    <row r="35" spans="2:5" x14ac:dyDescent="0.25">
      <c r="B35" s="92" t="s">
        <v>164</v>
      </c>
      <c r="C35" s="112"/>
      <c r="D35" s="70">
        <v>16161</v>
      </c>
      <c r="E35" s="90"/>
    </row>
    <row r="36" spans="2:5" x14ac:dyDescent="0.25">
      <c r="B36" s="92" t="s">
        <v>165</v>
      </c>
      <c r="C36" s="112"/>
      <c r="D36" s="70">
        <v>-235</v>
      </c>
      <c r="E36" s="90"/>
    </row>
    <row r="37" spans="2:5" x14ac:dyDescent="0.25">
      <c r="B37" s="92" t="s">
        <v>114</v>
      </c>
      <c r="C37" s="77"/>
      <c r="D37" s="70">
        <v>147</v>
      </c>
      <c r="E37" s="90" t="s">
        <v>5</v>
      </c>
    </row>
    <row r="38" spans="2:5" ht="15.75" thickBot="1" x14ac:dyDescent="0.3">
      <c r="B38" s="92" t="s">
        <v>115</v>
      </c>
      <c r="C38" s="77"/>
      <c r="D38" s="69">
        <v>11595</v>
      </c>
      <c r="E38" s="88" t="s">
        <v>5</v>
      </c>
    </row>
    <row r="39" spans="2:5" ht="15.75" thickBot="1" x14ac:dyDescent="0.3">
      <c r="B39" s="78" t="s">
        <v>116</v>
      </c>
      <c r="C39" s="76"/>
      <c r="D39" s="72">
        <f>SUM(D33:D38)</f>
        <v>26030</v>
      </c>
      <c r="E39" s="89" t="s">
        <v>5</v>
      </c>
    </row>
    <row r="40" spans="2:5" x14ac:dyDescent="0.25">
      <c r="B40" s="78" t="s">
        <v>117</v>
      </c>
      <c r="C40" s="76"/>
      <c r="D40" s="86"/>
      <c r="E40" s="87"/>
    </row>
    <row r="41" spans="2:5" x14ac:dyDescent="0.25">
      <c r="B41" s="92" t="s">
        <v>89</v>
      </c>
      <c r="C41" s="77"/>
      <c r="D41" s="70">
        <v>214</v>
      </c>
      <c r="E41" s="90" t="s">
        <v>5</v>
      </c>
    </row>
    <row r="42" spans="2:5" x14ac:dyDescent="0.25">
      <c r="B42" s="92" t="s">
        <v>166</v>
      </c>
      <c r="C42" s="112"/>
      <c r="D42" s="70">
        <v>73541</v>
      </c>
      <c r="E42" s="90"/>
    </row>
    <row r="43" spans="2:5" x14ac:dyDescent="0.25">
      <c r="B43" s="92" t="s">
        <v>118</v>
      </c>
      <c r="C43" s="77"/>
      <c r="D43" s="70">
        <v>-9475</v>
      </c>
      <c r="E43" s="90" t="s">
        <v>5</v>
      </c>
    </row>
    <row r="44" spans="2:5" x14ac:dyDescent="0.25">
      <c r="B44" s="92" t="s">
        <v>119</v>
      </c>
      <c r="C44" s="77"/>
      <c r="D44" s="70" t="s">
        <v>5</v>
      </c>
      <c r="E44" s="84">
        <v>8</v>
      </c>
    </row>
    <row r="45" spans="2:5" ht="15.75" thickBot="1" x14ac:dyDescent="0.3">
      <c r="B45" s="92" t="s">
        <v>120</v>
      </c>
      <c r="C45" s="77"/>
      <c r="D45" s="69">
        <v>-3691</v>
      </c>
      <c r="E45" s="85">
        <v>-8</v>
      </c>
    </row>
    <row r="46" spans="2:5" x14ac:dyDescent="0.25">
      <c r="B46" s="78" t="s">
        <v>167</v>
      </c>
      <c r="C46" s="76"/>
      <c r="D46" s="86">
        <f>SUM(D41:D45)</f>
        <v>60589</v>
      </c>
      <c r="E46" s="87" t="s">
        <v>5</v>
      </c>
    </row>
    <row r="47" spans="2:5" ht="15.75" thickBot="1" x14ac:dyDescent="0.3">
      <c r="B47" s="92" t="s">
        <v>121</v>
      </c>
      <c r="C47" s="77"/>
      <c r="D47" s="69">
        <v>-234</v>
      </c>
      <c r="E47" s="88" t="s">
        <v>5</v>
      </c>
    </row>
    <row r="48" spans="2:5" x14ac:dyDescent="0.25">
      <c r="B48" s="78" t="s">
        <v>122</v>
      </c>
      <c r="C48" s="76"/>
      <c r="D48" s="86">
        <f>D30+D39+D46+D47</f>
        <v>41195</v>
      </c>
      <c r="E48" s="87">
        <v>-4</v>
      </c>
    </row>
    <row r="49" spans="2:7" ht="15.75" thickBot="1" x14ac:dyDescent="0.3">
      <c r="B49" s="92" t="s">
        <v>123</v>
      </c>
      <c r="C49" s="77"/>
      <c r="D49" s="73">
        <f>'форма 1'!E10</f>
        <v>5</v>
      </c>
      <c r="E49" s="85">
        <v>11</v>
      </c>
    </row>
    <row r="50" spans="2:7" ht="15.75" thickBot="1" x14ac:dyDescent="0.3">
      <c r="B50" s="78" t="s">
        <v>124</v>
      </c>
      <c r="C50" s="77"/>
      <c r="D50" s="74">
        <f>'форма 1'!D10</f>
        <v>41200</v>
      </c>
      <c r="E50" s="91">
        <v>7</v>
      </c>
    </row>
    <row r="51" spans="2:7" ht="15.75" customHeight="1" thickTop="1" x14ac:dyDescent="0.25">
      <c r="B51" s="78"/>
      <c r="C51" s="135"/>
      <c r="D51" s="136"/>
      <c r="E51" s="136"/>
    </row>
    <row r="52" spans="2:7" ht="15" customHeight="1" x14ac:dyDescent="0.25">
      <c r="B52" s="78" t="s">
        <v>125</v>
      </c>
      <c r="C52" s="135"/>
      <c r="D52" s="136"/>
      <c r="E52" s="137"/>
    </row>
    <row r="53" spans="2:7" x14ac:dyDescent="0.25">
      <c r="B53" s="92" t="s">
        <v>126</v>
      </c>
      <c r="C53" s="76"/>
      <c r="D53" s="118">
        <v>106795</v>
      </c>
      <c r="E53" s="90">
        <v>0</v>
      </c>
      <c r="F53" s="107"/>
      <c r="G53" s="107"/>
    </row>
    <row r="54" spans="2:7" x14ac:dyDescent="0.25">
      <c r="B54" s="79"/>
      <c r="C54" s="80"/>
      <c r="D54" s="81"/>
      <c r="E54" s="82"/>
    </row>
    <row r="57" spans="2:7" x14ac:dyDescent="0.25">
      <c r="B57" s="65" t="s">
        <v>128</v>
      </c>
    </row>
    <row r="58" spans="2:7" x14ac:dyDescent="0.25">
      <c r="B58" s="66"/>
    </row>
    <row r="59" spans="2:7" x14ac:dyDescent="0.25">
      <c r="B59" s="66"/>
    </row>
    <row r="60" spans="2:7" x14ac:dyDescent="0.25">
      <c r="B60" s="67" t="s">
        <v>129</v>
      </c>
      <c r="D60" s="67" t="s">
        <v>133</v>
      </c>
      <c r="E60" s="11"/>
    </row>
    <row r="61" spans="2:7" x14ac:dyDescent="0.25">
      <c r="B61" s="93" t="s">
        <v>130</v>
      </c>
      <c r="D61" s="68" t="s">
        <v>131</v>
      </c>
    </row>
    <row r="62" spans="2:7" x14ac:dyDescent="0.25">
      <c r="B62" s="68" t="s">
        <v>134</v>
      </c>
      <c r="D62" s="68" t="s">
        <v>132</v>
      </c>
    </row>
  </sheetData>
  <mergeCells count="4">
    <mergeCell ref="C51:C52"/>
    <mergeCell ref="D51:D52"/>
    <mergeCell ref="E51:E52"/>
    <mergeCell ref="C31:C32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="60" zoomScaleNormal="115" workbookViewId="0">
      <selection activeCell="D30" sqref="D30"/>
    </sheetView>
  </sheetViews>
  <sheetFormatPr defaultRowHeight="15" x14ac:dyDescent="0.25"/>
  <cols>
    <col min="2" max="2" width="59.140625" customWidth="1"/>
    <col min="3" max="3" width="17" customWidth="1"/>
    <col min="4" max="4" width="16.42578125" customWidth="1"/>
    <col min="5" max="5" width="22.28515625" customWidth="1"/>
    <col min="6" max="7" width="12.42578125" customWidth="1"/>
    <col min="8" max="8" width="9.85546875" bestFit="1" customWidth="1"/>
    <col min="9" max="9" width="10.7109375" bestFit="1" customWidth="1"/>
    <col min="10" max="10" width="13.85546875" customWidth="1"/>
    <col min="11" max="11" width="10.7109375" bestFit="1" customWidth="1"/>
  </cols>
  <sheetData>
    <row r="1" spans="1:11" ht="15.75" x14ac:dyDescent="0.25">
      <c r="A1" s="45" t="s">
        <v>135</v>
      </c>
    </row>
    <row r="2" spans="1:11" ht="15.75" x14ac:dyDescent="0.25">
      <c r="A2" s="45"/>
    </row>
    <row r="3" spans="1:11" ht="15.75" x14ac:dyDescent="0.25">
      <c r="B3" s="14" t="s">
        <v>94</v>
      </c>
    </row>
    <row r="4" spans="1:11" ht="15.75" x14ac:dyDescent="0.25">
      <c r="B4" s="14" t="s">
        <v>138</v>
      </c>
    </row>
    <row r="5" spans="1:11" ht="15.75" x14ac:dyDescent="0.25">
      <c r="B5" s="16" t="s">
        <v>42</v>
      </c>
    </row>
    <row r="8" spans="1:11" ht="39.75" customHeight="1" x14ac:dyDescent="0.25">
      <c r="B8" s="140"/>
      <c r="C8" s="126" t="s">
        <v>31</v>
      </c>
      <c r="D8" s="126" t="s">
        <v>32</v>
      </c>
      <c r="E8" s="126" t="s">
        <v>33</v>
      </c>
      <c r="F8" s="141" t="s">
        <v>146</v>
      </c>
      <c r="G8" s="126" t="s">
        <v>34</v>
      </c>
      <c r="H8" s="126" t="s">
        <v>80</v>
      </c>
      <c r="I8" s="126" t="s">
        <v>81</v>
      </c>
      <c r="J8" s="126" t="s">
        <v>95</v>
      </c>
      <c r="K8" s="126" t="s">
        <v>39</v>
      </c>
    </row>
    <row r="9" spans="1:11" ht="38.25" customHeight="1" thickBot="1" x14ac:dyDescent="0.3">
      <c r="B9" s="140"/>
      <c r="C9" s="139"/>
      <c r="D9" s="139"/>
      <c r="E9" s="139"/>
      <c r="F9" s="142"/>
      <c r="G9" s="139"/>
      <c r="H9" s="139"/>
      <c r="I9" s="139"/>
      <c r="J9" s="139"/>
      <c r="K9" s="139"/>
    </row>
    <row r="10" spans="1:11" ht="15.75" thickBot="1" x14ac:dyDescent="0.3">
      <c r="B10" s="65" t="s">
        <v>82</v>
      </c>
      <c r="C10" s="69">
        <v>18</v>
      </c>
      <c r="D10" s="69" t="s">
        <v>5</v>
      </c>
      <c r="E10" s="69" t="s">
        <v>5</v>
      </c>
      <c r="F10" s="69"/>
      <c r="G10" s="69" t="s">
        <v>5</v>
      </c>
      <c r="H10" s="69" t="s">
        <v>5</v>
      </c>
      <c r="I10" s="69">
        <v>18</v>
      </c>
      <c r="J10" s="69" t="s">
        <v>5</v>
      </c>
      <c r="K10" s="69">
        <v>18</v>
      </c>
    </row>
    <row r="11" spans="1:11" x14ac:dyDescent="0.25">
      <c r="B11" s="66" t="s">
        <v>83</v>
      </c>
      <c r="C11" s="70" t="s">
        <v>5</v>
      </c>
      <c r="D11" s="70" t="s">
        <v>5</v>
      </c>
      <c r="E11" s="70" t="s">
        <v>5</v>
      </c>
      <c r="F11" s="70"/>
      <c r="G11" s="70" t="s">
        <v>5</v>
      </c>
      <c r="H11" s="70">
        <v>-6</v>
      </c>
      <c r="I11" s="70">
        <v>-6</v>
      </c>
      <c r="J11" s="70" t="s">
        <v>5</v>
      </c>
      <c r="K11" s="70">
        <v>-6</v>
      </c>
    </row>
    <row r="12" spans="1:11" x14ac:dyDescent="0.25">
      <c r="B12" s="66" t="s">
        <v>84</v>
      </c>
      <c r="C12" s="113" t="s">
        <v>5</v>
      </c>
      <c r="D12" s="113" t="s">
        <v>5</v>
      </c>
      <c r="E12" s="113" t="s">
        <v>5</v>
      </c>
      <c r="F12" s="113"/>
      <c r="G12" s="113" t="s">
        <v>5</v>
      </c>
      <c r="H12" s="113" t="s">
        <v>5</v>
      </c>
      <c r="I12" s="113" t="s">
        <v>5</v>
      </c>
      <c r="J12" s="113" t="s">
        <v>5</v>
      </c>
      <c r="K12" s="113" t="s">
        <v>5</v>
      </c>
    </row>
    <row r="13" spans="1:11" ht="15.75" thickBot="1" x14ac:dyDescent="0.3">
      <c r="B13" s="65" t="s">
        <v>85</v>
      </c>
      <c r="C13" s="71" t="s">
        <v>5</v>
      </c>
      <c r="D13" s="71" t="s">
        <v>5</v>
      </c>
      <c r="E13" s="71" t="s">
        <v>5</v>
      </c>
      <c r="F13" s="71"/>
      <c r="G13" s="71" t="s">
        <v>5</v>
      </c>
      <c r="H13" s="71">
        <v>-6</v>
      </c>
      <c r="I13" s="71">
        <v>-6</v>
      </c>
      <c r="J13" s="71" t="s">
        <v>5</v>
      </c>
      <c r="K13" s="71">
        <v>-6</v>
      </c>
    </row>
    <row r="14" spans="1:11" ht="15.75" thickBot="1" x14ac:dyDescent="0.3">
      <c r="B14" s="65" t="s">
        <v>140</v>
      </c>
      <c r="C14" s="72">
        <v>18</v>
      </c>
      <c r="D14" s="72" t="s">
        <v>5</v>
      </c>
      <c r="E14" s="72" t="s">
        <v>5</v>
      </c>
      <c r="F14" s="72"/>
      <c r="G14" s="72" t="s">
        <v>5</v>
      </c>
      <c r="H14" s="72">
        <v>-6</v>
      </c>
      <c r="I14" s="72">
        <v>12</v>
      </c>
      <c r="J14" s="72" t="s">
        <v>5</v>
      </c>
      <c r="K14" s="72">
        <v>12</v>
      </c>
    </row>
    <row r="15" spans="1:11" x14ac:dyDescent="0.25">
      <c r="B15" s="66" t="s">
        <v>86</v>
      </c>
      <c r="C15" s="115" t="s">
        <v>5</v>
      </c>
      <c r="D15" s="115" t="s">
        <v>5</v>
      </c>
      <c r="E15" s="115" t="s">
        <v>5</v>
      </c>
      <c r="F15" s="115"/>
      <c r="G15" s="115" t="s">
        <v>5</v>
      </c>
      <c r="H15" s="115">
        <v>6</v>
      </c>
      <c r="I15" s="115">
        <v>6</v>
      </c>
      <c r="J15" s="115" t="s">
        <v>5</v>
      </c>
      <c r="K15" s="115">
        <v>6</v>
      </c>
    </row>
    <row r="16" spans="1:11" ht="15.75" thickBot="1" x14ac:dyDescent="0.3">
      <c r="B16" s="65" t="s">
        <v>87</v>
      </c>
      <c r="C16" s="73" t="s">
        <v>5</v>
      </c>
      <c r="D16" s="73" t="s">
        <v>5</v>
      </c>
      <c r="E16" s="73" t="s">
        <v>5</v>
      </c>
      <c r="F16" s="73"/>
      <c r="G16" s="73" t="s">
        <v>5</v>
      </c>
      <c r="H16" s="73">
        <v>6</v>
      </c>
      <c r="I16" s="73">
        <v>6</v>
      </c>
      <c r="J16" s="73" t="s">
        <v>5</v>
      </c>
      <c r="K16" s="73">
        <v>6</v>
      </c>
    </row>
    <row r="17" spans="2:13" ht="15.75" thickBot="1" x14ac:dyDescent="0.3">
      <c r="B17" s="65" t="s">
        <v>88</v>
      </c>
      <c r="C17" s="69">
        <v>18</v>
      </c>
      <c r="D17" s="69" t="s">
        <v>5</v>
      </c>
      <c r="E17" s="69" t="s">
        <v>5</v>
      </c>
      <c r="F17" s="69"/>
      <c r="G17" s="69" t="s">
        <v>5</v>
      </c>
      <c r="H17" s="69" t="s">
        <v>5</v>
      </c>
      <c r="I17" s="69">
        <v>18</v>
      </c>
      <c r="J17" s="69" t="s">
        <v>5</v>
      </c>
      <c r="K17" s="69">
        <v>18</v>
      </c>
    </row>
    <row r="18" spans="2:13" x14ac:dyDescent="0.25">
      <c r="B18" s="66" t="s">
        <v>83</v>
      </c>
      <c r="C18" s="70" t="s">
        <v>5</v>
      </c>
      <c r="D18" s="70" t="s">
        <v>5</v>
      </c>
      <c r="E18" s="70" t="s">
        <v>5</v>
      </c>
      <c r="F18" s="70"/>
      <c r="G18" s="70" t="s">
        <v>5</v>
      </c>
      <c r="H18" s="70">
        <f>'форма 2'!D50</f>
        <v>-7348</v>
      </c>
      <c r="I18" s="70">
        <f>SUM(C18:H18)</f>
        <v>-7348</v>
      </c>
      <c r="J18" s="70">
        <f>'форма 2'!D51</f>
        <v>4476</v>
      </c>
      <c r="K18" s="70">
        <f>I18+J18</f>
        <v>-2872</v>
      </c>
    </row>
    <row r="19" spans="2:13" x14ac:dyDescent="0.25">
      <c r="B19" s="66" t="s">
        <v>84</v>
      </c>
      <c r="C19" s="113" t="s">
        <v>5</v>
      </c>
      <c r="D19" s="113" t="s">
        <v>5</v>
      </c>
      <c r="E19" s="113">
        <v>-30</v>
      </c>
      <c r="F19" s="113">
        <v>786</v>
      </c>
      <c r="G19" s="113">
        <v>529</v>
      </c>
      <c r="H19" s="113" t="s">
        <v>5</v>
      </c>
      <c r="I19" s="113">
        <f>SUM(C19:H19)</f>
        <v>1285</v>
      </c>
      <c r="J19" s="113">
        <v>3149</v>
      </c>
      <c r="K19" s="113">
        <f>I19+J19</f>
        <v>4434</v>
      </c>
    </row>
    <row r="20" spans="2:13" x14ac:dyDescent="0.25">
      <c r="B20" s="65" t="s">
        <v>85</v>
      </c>
      <c r="C20" s="114">
        <f>SUM(C18:C19)</f>
        <v>0</v>
      </c>
      <c r="D20" s="114">
        <f t="shared" ref="D20:K20" si="0">SUM(D18:D19)</f>
        <v>0</v>
      </c>
      <c r="E20" s="114">
        <f t="shared" si="0"/>
        <v>-30</v>
      </c>
      <c r="F20" s="114">
        <f t="shared" si="0"/>
        <v>786</v>
      </c>
      <c r="G20" s="114">
        <f t="shared" si="0"/>
        <v>529</v>
      </c>
      <c r="H20" s="114">
        <f t="shared" si="0"/>
        <v>-7348</v>
      </c>
      <c r="I20" s="114">
        <f t="shared" si="0"/>
        <v>-6063</v>
      </c>
      <c r="J20" s="114">
        <f t="shared" si="0"/>
        <v>7625</v>
      </c>
      <c r="K20" s="114">
        <f t="shared" si="0"/>
        <v>1562</v>
      </c>
    </row>
    <row r="21" spans="2:13" x14ac:dyDescent="0.25">
      <c r="B21" s="67" t="s">
        <v>89</v>
      </c>
      <c r="C21" s="70">
        <v>107009</v>
      </c>
      <c r="D21" s="70" t="s">
        <v>5</v>
      </c>
      <c r="E21" s="70" t="s">
        <v>5</v>
      </c>
      <c r="F21" s="70" t="s">
        <v>5</v>
      </c>
      <c r="G21" s="70" t="s">
        <v>5</v>
      </c>
      <c r="H21" s="70" t="s">
        <v>5</v>
      </c>
      <c r="I21" s="70">
        <f>C21</f>
        <v>107009</v>
      </c>
      <c r="J21" s="70" t="s">
        <v>5</v>
      </c>
      <c r="K21" s="70">
        <f>I21</f>
        <v>107009</v>
      </c>
    </row>
    <row r="22" spans="2:13" x14ac:dyDescent="0.25">
      <c r="B22" s="67" t="s">
        <v>90</v>
      </c>
      <c r="C22" s="70" t="s">
        <v>5</v>
      </c>
      <c r="D22" s="70">
        <v>-3469</v>
      </c>
      <c r="E22" s="70" t="s">
        <v>5</v>
      </c>
      <c r="F22" s="70" t="s">
        <v>5</v>
      </c>
      <c r="G22" s="70" t="s">
        <v>5</v>
      </c>
      <c r="H22" s="70" t="s">
        <v>5</v>
      </c>
      <c r="I22" s="70">
        <f>D22</f>
        <v>-3469</v>
      </c>
      <c r="J22" s="70">
        <v>252972</v>
      </c>
      <c r="K22" s="70">
        <f>I22+J22</f>
        <v>249503</v>
      </c>
    </row>
    <row r="23" spans="2:13" x14ac:dyDescent="0.25">
      <c r="B23" s="67" t="s">
        <v>91</v>
      </c>
      <c r="C23" s="70" t="s">
        <v>5</v>
      </c>
      <c r="D23" s="70" t="s">
        <v>5</v>
      </c>
      <c r="E23" s="70" t="s">
        <v>5</v>
      </c>
      <c r="F23" s="70" t="s">
        <v>5</v>
      </c>
      <c r="G23" s="70" t="s">
        <v>5</v>
      </c>
      <c r="H23" s="70" t="s">
        <v>5</v>
      </c>
      <c r="I23" s="70" t="s">
        <v>5</v>
      </c>
      <c r="J23" s="70">
        <v>815</v>
      </c>
      <c r="K23" s="70">
        <f>J23</f>
        <v>815</v>
      </c>
    </row>
    <row r="24" spans="2:13" x14ac:dyDescent="0.25">
      <c r="B24" s="67" t="s">
        <v>92</v>
      </c>
      <c r="C24" s="70" t="s">
        <v>5</v>
      </c>
      <c r="D24" s="70" t="s">
        <v>5</v>
      </c>
      <c r="E24" s="70" t="s">
        <v>5</v>
      </c>
      <c r="F24" s="70" t="s">
        <v>5</v>
      </c>
      <c r="G24" s="70" t="s">
        <v>5</v>
      </c>
      <c r="H24" s="70" t="s">
        <v>5</v>
      </c>
      <c r="I24" s="70" t="s">
        <v>5</v>
      </c>
      <c r="J24" s="70">
        <v>-806</v>
      </c>
      <c r="K24" s="70">
        <f>J24</f>
        <v>-806</v>
      </c>
    </row>
    <row r="25" spans="2:13" ht="15.75" thickBot="1" x14ac:dyDescent="0.3">
      <c r="B25" s="67" t="s">
        <v>93</v>
      </c>
      <c r="C25" s="70" t="s">
        <v>5</v>
      </c>
      <c r="D25" s="70" t="s">
        <v>5</v>
      </c>
      <c r="E25" s="70" t="s">
        <v>5</v>
      </c>
      <c r="F25" s="70" t="s">
        <v>5</v>
      </c>
      <c r="G25" s="70" t="s">
        <v>5</v>
      </c>
      <c r="H25" s="70">
        <v>-11644</v>
      </c>
      <c r="I25" s="70">
        <f>H25</f>
        <v>-11644</v>
      </c>
      <c r="J25" s="70">
        <v>11644</v>
      </c>
      <c r="K25" s="70" t="s">
        <v>5</v>
      </c>
    </row>
    <row r="26" spans="2:13" ht="15.75" thickBot="1" x14ac:dyDescent="0.3">
      <c r="B26" s="68" t="s">
        <v>143</v>
      </c>
      <c r="C26" s="74">
        <f>SUM(C17,C20:C25)</f>
        <v>107027</v>
      </c>
      <c r="D26" s="74">
        <f t="shared" ref="D26:K26" si="1">SUM(D17,D20:D25)</f>
        <v>-3469</v>
      </c>
      <c r="E26" s="74">
        <f t="shared" si="1"/>
        <v>-30</v>
      </c>
      <c r="F26" s="74">
        <f t="shared" si="1"/>
        <v>786</v>
      </c>
      <c r="G26" s="74">
        <f t="shared" si="1"/>
        <v>529</v>
      </c>
      <c r="H26" s="74">
        <f>SUM(H17,H20:H25)</f>
        <v>-18992</v>
      </c>
      <c r="I26" s="74">
        <f t="shared" si="1"/>
        <v>85851</v>
      </c>
      <c r="J26" s="74">
        <f t="shared" si="1"/>
        <v>272250</v>
      </c>
      <c r="K26" s="74">
        <f t="shared" si="1"/>
        <v>358101</v>
      </c>
      <c r="M26" s="107"/>
    </row>
    <row r="27" spans="2:13" ht="15.75" hidden="1" thickTop="1" x14ac:dyDescent="0.25">
      <c r="C27" s="107">
        <f>C26-'форма 1'!D40</f>
        <v>0</v>
      </c>
      <c r="D27" s="107">
        <f>D26-'форма 1'!D41</f>
        <v>0</v>
      </c>
      <c r="E27" s="116">
        <f>E26-'форма 1'!D42</f>
        <v>0</v>
      </c>
      <c r="F27" s="107">
        <f>F26-'форма 1'!D44</f>
        <v>0</v>
      </c>
      <c r="G27" s="107">
        <f>G26-'форма 1'!D43</f>
        <v>0</v>
      </c>
      <c r="H27" s="107">
        <f>H26-'форма 1'!D45</f>
        <v>0</v>
      </c>
      <c r="I27" s="107">
        <f>I26-'форма 1'!D47</f>
        <v>0</v>
      </c>
      <c r="J27" s="107">
        <f>J26-'форма 1'!D48</f>
        <v>0</v>
      </c>
      <c r="K27" s="107">
        <f>K26-'форма 1'!D49</f>
        <v>0</v>
      </c>
    </row>
    <row r="28" spans="2:13" ht="15.75" thickTop="1" x14ac:dyDescent="0.25">
      <c r="I28" s="107"/>
    </row>
    <row r="31" spans="2:13" x14ac:dyDescent="0.25">
      <c r="B31" s="65" t="s">
        <v>128</v>
      </c>
    </row>
    <row r="32" spans="2:13" x14ac:dyDescent="0.25">
      <c r="B32" s="66"/>
    </row>
    <row r="33" spans="2:6" x14ac:dyDescent="0.25">
      <c r="B33" s="66"/>
    </row>
    <row r="34" spans="2:6" x14ac:dyDescent="0.25">
      <c r="B34" s="67" t="s">
        <v>129</v>
      </c>
      <c r="D34" s="67" t="s">
        <v>133</v>
      </c>
      <c r="E34" s="11"/>
      <c r="F34" s="11"/>
    </row>
    <row r="35" spans="2:6" x14ac:dyDescent="0.25">
      <c r="B35" s="93" t="s">
        <v>130</v>
      </c>
      <c r="D35" s="68" t="s">
        <v>131</v>
      </c>
    </row>
    <row r="36" spans="2:6" x14ac:dyDescent="0.25">
      <c r="B36" s="68" t="s">
        <v>134</v>
      </c>
      <c r="D36" s="68" t="s">
        <v>132</v>
      </c>
    </row>
  </sheetData>
  <mergeCells count="10">
    <mergeCell ref="I8:I9"/>
    <mergeCell ref="K8:K9"/>
    <mergeCell ref="J8:J9"/>
    <mergeCell ref="B8:B9"/>
    <mergeCell ref="C8:C9"/>
    <mergeCell ref="D8:D9"/>
    <mergeCell ref="E8:E9"/>
    <mergeCell ref="G8:G9"/>
    <mergeCell ref="H8:H9"/>
    <mergeCell ref="F8:F9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'форма 1'!_Hlk316980784</vt:lpstr>
      <vt:lpstr>'форма 1'!Область_печати</vt:lpstr>
      <vt:lpstr>'форма 2'!Область_печати</vt:lpstr>
    </vt:vector>
  </TitlesOfParts>
  <Company>BTA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Gulnara_010819</dc:creator>
  <cp:lastModifiedBy>Gulnara</cp:lastModifiedBy>
  <cp:lastPrinted>2019-11-29T04:28:52Z</cp:lastPrinted>
  <dcterms:created xsi:type="dcterms:W3CDTF">2019-08-29T03:20:49Z</dcterms:created>
  <dcterms:modified xsi:type="dcterms:W3CDTF">2019-11-29T04:29:50Z</dcterms:modified>
</cp:coreProperties>
</file>